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esis\Handin\"/>
    </mc:Choice>
  </mc:AlternateContent>
  <xr:revisionPtr revIDLastSave="0" documentId="13_ncr:1_{BC35F3D8-3BD7-4050-AAEC-BE3D677E4791}" xr6:coauthVersionLast="47" xr6:coauthVersionMax="47" xr10:uidLastSave="{00000000-0000-0000-0000-000000000000}"/>
  <bookViews>
    <workbookView xWindow="0" yWindow="0" windowWidth="23040" windowHeight="12360" firstSheet="5" activeTab="10" xr2:uid="{45C139D2-8F4F-D242-AE27-9CFCE2DB225D}"/>
  </bookViews>
  <sheets>
    <sheet name="Holuhraun sample list " sheetId="15" r:id="rId1"/>
    <sheet name="Laki Sample list" sheetId="16" r:id="rId2"/>
    <sheet name="Holu EMPA bubble data" sheetId="11" r:id="rId3"/>
    <sheet name="Laki EMPA bubble data" sheetId="12" r:id="rId4"/>
    <sheet name="Holu Majors" sheetId="6" r:id="rId5"/>
    <sheet name="Holuhraun Traces" sheetId="7" r:id="rId6"/>
    <sheet name="Laki Majors" sheetId="8" r:id="rId7"/>
    <sheet name="Laki Traces" sheetId="9" r:id="rId8"/>
    <sheet name="Holuhraun isotopes" sheetId="3" r:id="rId9"/>
    <sheet name="Isotope standards" sheetId="17" r:id="rId10"/>
    <sheet name="Laki isotopes" sheetId="4" r:id="rId11"/>
    <sheet name="Sulfides Tri plot" sheetId="10" r:id="rId12"/>
    <sheet name="Zn Caltech Plot" sheetId="2" r:id="rId13"/>
    <sheet name="Cu Caltech Plot" sheetId="1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8" i="10" l="1"/>
  <c r="M178" i="10"/>
  <c r="M177" i="10"/>
  <c r="N177" i="10" s="1"/>
  <c r="M176" i="10"/>
  <c r="N176" i="10" s="1"/>
  <c r="M175" i="10"/>
  <c r="N175" i="10" s="1"/>
  <c r="S174" i="10"/>
  <c r="R174" i="10"/>
  <c r="N174" i="10"/>
  <c r="Q174" i="10" s="1"/>
  <c r="M174" i="10"/>
  <c r="M173" i="10"/>
  <c r="N173" i="10" s="1"/>
  <c r="M172" i="10"/>
  <c r="N172" i="10" s="1"/>
  <c r="M171" i="10"/>
  <c r="N171" i="10" s="1"/>
  <c r="N170" i="10"/>
  <c r="M170" i="10"/>
  <c r="M169" i="10"/>
  <c r="N169" i="10" s="1"/>
  <c r="M168" i="10"/>
  <c r="N168" i="10" s="1"/>
  <c r="Q167" i="10"/>
  <c r="M167" i="10"/>
  <c r="N167" i="10" s="1"/>
  <c r="S166" i="10"/>
  <c r="R166" i="10"/>
  <c r="N166" i="10"/>
  <c r="Q166" i="10" s="1"/>
  <c r="M166" i="10"/>
  <c r="M165" i="10"/>
  <c r="N165" i="10" s="1"/>
  <c r="T164" i="10"/>
  <c r="M164" i="10"/>
  <c r="N164" i="10" s="1"/>
  <c r="M163" i="10"/>
  <c r="N163" i="10" s="1"/>
  <c r="N162" i="10"/>
  <c r="M162" i="10"/>
  <c r="M161" i="10"/>
  <c r="N161" i="10" s="1"/>
  <c r="P160" i="10"/>
  <c r="M160" i="10"/>
  <c r="N160" i="10" s="1"/>
  <c r="M159" i="10"/>
  <c r="N159" i="10" s="1"/>
  <c r="S158" i="10"/>
  <c r="R158" i="10"/>
  <c r="N158" i="10"/>
  <c r="Q158" i="10" s="1"/>
  <c r="M158" i="10"/>
  <c r="S157" i="10"/>
  <c r="M157" i="10"/>
  <c r="N157" i="10" s="1"/>
  <c r="M156" i="10"/>
  <c r="N156" i="10" s="1"/>
  <c r="M155" i="10"/>
  <c r="N155" i="10" s="1"/>
  <c r="N154" i="10"/>
  <c r="M154" i="10"/>
  <c r="O153" i="10"/>
  <c r="M153" i="10"/>
  <c r="N153" i="10" s="1"/>
  <c r="M152" i="10"/>
  <c r="N152" i="10" s="1"/>
  <c r="M151" i="10"/>
  <c r="N151" i="10" s="1"/>
  <c r="S150" i="10"/>
  <c r="R150" i="10"/>
  <c r="N150" i="10"/>
  <c r="Q150" i="10" s="1"/>
  <c r="M150" i="10"/>
  <c r="M149" i="10"/>
  <c r="N149" i="10" s="1"/>
  <c r="M148" i="10"/>
  <c r="N148" i="10" s="1"/>
  <c r="M147" i="10"/>
  <c r="N147" i="10" s="1"/>
  <c r="N146" i="10"/>
  <c r="M146" i="10"/>
  <c r="M145" i="10"/>
  <c r="N145" i="10" s="1"/>
  <c r="M144" i="10"/>
  <c r="N144" i="10" s="1"/>
  <c r="M143" i="10"/>
  <c r="N143" i="10" s="1"/>
  <c r="S142" i="10"/>
  <c r="R142" i="10"/>
  <c r="N142" i="10"/>
  <c r="Q142" i="10" s="1"/>
  <c r="M142" i="10"/>
  <c r="X138" i="10"/>
  <c r="L138" i="10"/>
  <c r="Y138" i="10" s="1"/>
  <c r="L137" i="10"/>
  <c r="X136" i="10"/>
  <c r="S136" i="10" s="1"/>
  <c r="U136" i="10"/>
  <c r="T136" i="10"/>
  <c r="C91" i="10" s="1"/>
  <c r="L136" i="10"/>
  <c r="Y136" i="10" s="1"/>
  <c r="L135" i="10"/>
  <c r="X134" i="10"/>
  <c r="L134" i="10"/>
  <c r="L133" i="10"/>
  <c r="X132" i="10"/>
  <c r="S132" i="10" s="1"/>
  <c r="U132" i="10"/>
  <c r="T132" i="10"/>
  <c r="L132" i="10"/>
  <c r="Y132" i="10" s="1"/>
  <c r="L131" i="10"/>
  <c r="X130" i="10"/>
  <c r="L130" i="10"/>
  <c r="Y130" i="10" s="1"/>
  <c r="L129" i="10"/>
  <c r="X128" i="10"/>
  <c r="S128" i="10" s="1"/>
  <c r="U128" i="10"/>
  <c r="T128" i="10"/>
  <c r="L128" i="10"/>
  <c r="Y128" i="10" s="1"/>
  <c r="L127" i="10"/>
  <c r="L126" i="10"/>
  <c r="L125" i="10"/>
  <c r="X124" i="10"/>
  <c r="S124" i="10" s="1"/>
  <c r="U124" i="10"/>
  <c r="T124" i="10"/>
  <c r="L124" i="10"/>
  <c r="Y124" i="10" s="1"/>
  <c r="L123" i="10"/>
  <c r="L122" i="10"/>
  <c r="L121" i="10"/>
  <c r="X120" i="10"/>
  <c r="S120" i="10" s="1"/>
  <c r="U120" i="10"/>
  <c r="T120" i="10"/>
  <c r="L120" i="10"/>
  <c r="Y120" i="10" s="1"/>
  <c r="L119" i="10"/>
  <c r="L118" i="10"/>
  <c r="L117" i="10"/>
  <c r="X116" i="10"/>
  <c r="S116" i="10" s="1"/>
  <c r="U116" i="10"/>
  <c r="T116" i="10"/>
  <c r="L116" i="10"/>
  <c r="Y116" i="10" s="1"/>
  <c r="L115" i="10"/>
  <c r="Y114" i="10"/>
  <c r="X114" i="10"/>
  <c r="L114" i="10"/>
  <c r="L113" i="10"/>
  <c r="X112" i="10"/>
  <c r="L112" i="10"/>
  <c r="L111" i="10"/>
  <c r="L110" i="10"/>
  <c r="X110" i="10" s="1"/>
  <c r="L109" i="10"/>
  <c r="X108" i="10"/>
  <c r="U108" i="10" s="1"/>
  <c r="C63" i="10" s="1"/>
  <c r="G63" i="10" s="1"/>
  <c r="F63" i="10" s="1"/>
  <c r="T108" i="10"/>
  <c r="L108" i="10"/>
  <c r="Y108" i="10" s="1"/>
  <c r="L107" i="10"/>
  <c r="L106" i="10"/>
  <c r="L105" i="10"/>
  <c r="X104" i="10"/>
  <c r="U104" i="10" s="1"/>
  <c r="T104" i="10"/>
  <c r="C59" i="10" s="1"/>
  <c r="G59" i="10" s="1"/>
  <c r="F59" i="10" s="1"/>
  <c r="L104" i="10"/>
  <c r="Y104" i="10" s="1"/>
  <c r="L103" i="10"/>
  <c r="G91" i="10"/>
  <c r="F91" i="10" s="1"/>
  <c r="G87" i="10"/>
  <c r="F87" i="10" s="1"/>
  <c r="C87" i="10"/>
  <c r="G83" i="10"/>
  <c r="F83" i="10" s="1"/>
  <c r="C83" i="10"/>
  <c r="C79" i="10"/>
  <c r="G79" i="10" s="1"/>
  <c r="F79" i="10" s="1"/>
  <c r="G75" i="10"/>
  <c r="F75" i="10" s="1"/>
  <c r="C75" i="10"/>
  <c r="C71" i="10"/>
  <c r="G71" i="10" s="1"/>
  <c r="F71" i="10" s="1"/>
  <c r="C49" i="10"/>
  <c r="G49" i="10" s="1"/>
  <c r="F49" i="10" s="1"/>
  <c r="C41" i="10"/>
  <c r="G41" i="10" s="1"/>
  <c r="F41" i="10" s="1"/>
  <c r="C33" i="10"/>
  <c r="G33" i="10" s="1"/>
  <c r="F33" i="10" s="1"/>
  <c r="C25" i="10"/>
  <c r="G25" i="10" s="1"/>
  <c r="F25" i="10" s="1"/>
  <c r="C17" i="10"/>
  <c r="G17" i="10" s="1"/>
  <c r="F17" i="10" s="1"/>
  <c r="W110" i="10" l="1"/>
  <c r="V110" i="10"/>
  <c r="U110" i="10"/>
  <c r="S110" i="10"/>
  <c r="R110" i="10"/>
  <c r="Z110" i="10" s="1"/>
  <c r="Y110" i="10"/>
  <c r="T110" i="10"/>
  <c r="S112" i="10"/>
  <c r="R112" i="10"/>
  <c r="W112" i="10"/>
  <c r="V112" i="10"/>
  <c r="W134" i="10"/>
  <c r="V134" i="10"/>
  <c r="U134" i="10"/>
  <c r="T134" i="10"/>
  <c r="S134" i="10"/>
  <c r="R134" i="10"/>
  <c r="P143" i="10"/>
  <c r="O143" i="10"/>
  <c r="T143" i="10"/>
  <c r="S143" i="10"/>
  <c r="R143" i="10"/>
  <c r="T147" i="10"/>
  <c r="S147" i="10"/>
  <c r="R147" i="10"/>
  <c r="Q147" i="10"/>
  <c r="C22" i="10" s="1"/>
  <c r="G22" i="10" s="1"/>
  <c r="F22" i="10" s="1"/>
  <c r="P147" i="10"/>
  <c r="O147" i="10"/>
  <c r="T161" i="10"/>
  <c r="S161" i="10"/>
  <c r="R161" i="10"/>
  <c r="Q161" i="10"/>
  <c r="C36" i="10" s="1"/>
  <c r="G36" i="10" s="1"/>
  <c r="F36" i="10" s="1"/>
  <c r="P161" i="10"/>
  <c r="R165" i="10"/>
  <c r="Q165" i="10"/>
  <c r="P165" i="10"/>
  <c r="O165" i="10"/>
  <c r="T165" i="10"/>
  <c r="O168" i="10"/>
  <c r="T168" i="10"/>
  <c r="S168" i="10"/>
  <c r="R168" i="10"/>
  <c r="Q168" i="10"/>
  <c r="S172" i="10"/>
  <c r="R172" i="10"/>
  <c r="Q172" i="10"/>
  <c r="C47" i="10" s="1"/>
  <c r="G47" i="10" s="1"/>
  <c r="F47" i="10" s="1"/>
  <c r="P172" i="10"/>
  <c r="O172" i="10"/>
  <c r="U172" i="10" s="1"/>
  <c r="P175" i="10"/>
  <c r="O175" i="10"/>
  <c r="U175" i="10" s="1"/>
  <c r="T175" i="10"/>
  <c r="S175" i="10"/>
  <c r="R175" i="10"/>
  <c r="X126" i="10"/>
  <c r="Y135" i="10"/>
  <c r="Q143" i="10"/>
  <c r="T154" i="10"/>
  <c r="S154" i="10"/>
  <c r="R154" i="10"/>
  <c r="Q154" i="10"/>
  <c r="P154" i="10"/>
  <c r="O154" i="10"/>
  <c r="O161" i="10"/>
  <c r="U161" i="10" s="1"/>
  <c r="S165" i="10"/>
  <c r="P168" i="10"/>
  <c r="T172" i="10"/>
  <c r="Q175" i="10"/>
  <c r="C50" i="10" s="1"/>
  <c r="G50" i="10" s="1"/>
  <c r="F50" i="10" s="1"/>
  <c r="O144" i="10"/>
  <c r="T144" i="10"/>
  <c r="S144" i="10"/>
  <c r="R144" i="10"/>
  <c r="Q144" i="10"/>
  <c r="S148" i="10"/>
  <c r="R148" i="10"/>
  <c r="Q148" i="10"/>
  <c r="C23" i="10" s="1"/>
  <c r="G23" i="10" s="1"/>
  <c r="F23" i="10" s="1"/>
  <c r="P148" i="10"/>
  <c r="O148" i="10"/>
  <c r="U148" i="10" s="1"/>
  <c r="P151" i="10"/>
  <c r="O151" i="10"/>
  <c r="U151" i="10" s="1"/>
  <c r="T151" i="10"/>
  <c r="S151" i="10"/>
  <c r="R151" i="10"/>
  <c r="T155" i="10"/>
  <c r="S155" i="10"/>
  <c r="R155" i="10"/>
  <c r="Q155" i="10"/>
  <c r="P155" i="10"/>
  <c r="O155" i="10"/>
  <c r="T169" i="10"/>
  <c r="S169" i="10"/>
  <c r="R169" i="10"/>
  <c r="Q169" i="10"/>
  <c r="P169" i="10"/>
  <c r="R173" i="10"/>
  <c r="Q173" i="10"/>
  <c r="C48" i="10" s="1"/>
  <c r="G48" i="10" s="1"/>
  <c r="F48" i="10" s="1"/>
  <c r="P173" i="10"/>
  <c r="O173" i="10"/>
  <c r="T173" i="10"/>
  <c r="O176" i="10"/>
  <c r="T176" i="10"/>
  <c r="S176" i="10"/>
  <c r="R176" i="10"/>
  <c r="Q176" i="10"/>
  <c r="C51" i="10" s="1"/>
  <c r="G51" i="10" s="1"/>
  <c r="F51" i="10" s="1"/>
  <c r="X122" i="10"/>
  <c r="Y122" i="10" s="1"/>
  <c r="W138" i="10"/>
  <c r="V138" i="10"/>
  <c r="U138" i="10"/>
  <c r="T138" i="10"/>
  <c r="C93" i="10" s="1"/>
  <c r="G93" i="10" s="1"/>
  <c r="F93" i="10" s="1"/>
  <c r="S138" i="10"/>
  <c r="R138" i="10"/>
  <c r="Z138" i="10" s="1"/>
  <c r="P144" i="10"/>
  <c r="T148" i="10"/>
  <c r="Q151" i="10"/>
  <c r="C26" i="10" s="1"/>
  <c r="G26" i="10" s="1"/>
  <c r="F26" i="10" s="1"/>
  <c r="T162" i="10"/>
  <c r="S162" i="10"/>
  <c r="R162" i="10"/>
  <c r="Q162" i="10"/>
  <c r="P162" i="10"/>
  <c r="O162" i="10"/>
  <c r="O169" i="10"/>
  <c r="S173" i="10"/>
  <c r="P176" i="10"/>
  <c r="S104" i="10"/>
  <c r="R104" i="10"/>
  <c r="W104" i="10"/>
  <c r="V104" i="10"/>
  <c r="X106" i="10"/>
  <c r="Y106" i="10" s="1"/>
  <c r="T145" i="10"/>
  <c r="S145" i="10"/>
  <c r="R145" i="10"/>
  <c r="Q145" i="10"/>
  <c r="C20" i="10" s="1"/>
  <c r="G20" i="10" s="1"/>
  <c r="F20" i="10" s="1"/>
  <c r="P145" i="10"/>
  <c r="R149" i="10"/>
  <c r="Q149" i="10"/>
  <c r="P149" i="10"/>
  <c r="O149" i="10"/>
  <c r="T149" i="10"/>
  <c r="O152" i="10"/>
  <c r="T152" i="10"/>
  <c r="S152" i="10"/>
  <c r="R152" i="10"/>
  <c r="Q152" i="10"/>
  <c r="S156" i="10"/>
  <c r="R156" i="10"/>
  <c r="Q156" i="10"/>
  <c r="C31" i="10" s="1"/>
  <c r="G31" i="10" s="1"/>
  <c r="F31" i="10" s="1"/>
  <c r="P156" i="10"/>
  <c r="O156" i="10"/>
  <c r="U156" i="10" s="1"/>
  <c r="P159" i="10"/>
  <c r="O159" i="10"/>
  <c r="T159" i="10"/>
  <c r="S159" i="10"/>
  <c r="R159" i="10"/>
  <c r="T163" i="10"/>
  <c r="S163" i="10"/>
  <c r="R163" i="10"/>
  <c r="Q163" i="10"/>
  <c r="P163" i="10"/>
  <c r="O163" i="10"/>
  <c r="T177" i="10"/>
  <c r="S177" i="10"/>
  <c r="R177" i="10"/>
  <c r="Q177" i="10"/>
  <c r="P177" i="10"/>
  <c r="Y112" i="10"/>
  <c r="X118" i="10"/>
  <c r="W130" i="10"/>
  <c r="V130" i="10"/>
  <c r="U130" i="10"/>
  <c r="T130" i="10"/>
  <c r="C85" i="10" s="1"/>
  <c r="G85" i="10" s="1"/>
  <c r="F85" i="10" s="1"/>
  <c r="S130" i="10"/>
  <c r="R130" i="10"/>
  <c r="O145" i="10"/>
  <c r="S149" i="10"/>
  <c r="P152" i="10"/>
  <c r="T156" i="10"/>
  <c r="Q159" i="10"/>
  <c r="C34" i="10" s="1"/>
  <c r="G34" i="10" s="1"/>
  <c r="F34" i="10" s="1"/>
  <c r="T170" i="10"/>
  <c r="S170" i="10"/>
  <c r="R170" i="10"/>
  <c r="Q170" i="10"/>
  <c r="P170" i="10"/>
  <c r="O170" i="10"/>
  <c r="O177" i="10"/>
  <c r="S108" i="10"/>
  <c r="R108" i="10"/>
  <c r="W108" i="10"/>
  <c r="V108" i="10"/>
  <c r="T112" i="10"/>
  <c r="Y131" i="10"/>
  <c r="T153" i="10"/>
  <c r="S153" i="10"/>
  <c r="U153" i="10" s="1"/>
  <c r="R153" i="10"/>
  <c r="Q153" i="10"/>
  <c r="C28" i="10" s="1"/>
  <c r="G28" i="10" s="1"/>
  <c r="F28" i="10" s="1"/>
  <c r="P153" i="10"/>
  <c r="R157" i="10"/>
  <c r="Q157" i="10"/>
  <c r="P157" i="10"/>
  <c r="O157" i="10"/>
  <c r="T157" i="10"/>
  <c r="O160" i="10"/>
  <c r="T160" i="10"/>
  <c r="S160" i="10"/>
  <c r="R160" i="10"/>
  <c r="Q160" i="10"/>
  <c r="S164" i="10"/>
  <c r="R164" i="10"/>
  <c r="Q164" i="10"/>
  <c r="C39" i="10" s="1"/>
  <c r="G39" i="10" s="1"/>
  <c r="F39" i="10" s="1"/>
  <c r="P164" i="10"/>
  <c r="O164" i="10"/>
  <c r="P167" i="10"/>
  <c r="O167" i="10"/>
  <c r="T167" i="10"/>
  <c r="S167" i="10"/>
  <c r="R167" i="10"/>
  <c r="C42" i="10" s="1"/>
  <c r="G42" i="10" s="1"/>
  <c r="F42" i="10" s="1"/>
  <c r="T171" i="10"/>
  <c r="S171" i="10"/>
  <c r="R171" i="10"/>
  <c r="Q171" i="10"/>
  <c r="P171" i="10"/>
  <c r="O171" i="10"/>
  <c r="U112" i="10"/>
  <c r="W114" i="10"/>
  <c r="V114" i="10"/>
  <c r="U114" i="10"/>
  <c r="T114" i="10"/>
  <c r="S114" i="10"/>
  <c r="R114" i="10"/>
  <c r="Y119" i="10"/>
  <c r="Y134" i="10"/>
  <c r="Y137" i="10"/>
  <c r="T146" i="10"/>
  <c r="S146" i="10"/>
  <c r="R146" i="10"/>
  <c r="Q146" i="10"/>
  <c r="C21" i="10" s="1"/>
  <c r="G21" i="10" s="1"/>
  <c r="F21" i="10" s="1"/>
  <c r="P146" i="10"/>
  <c r="O146" i="10"/>
  <c r="U146" i="10" s="1"/>
  <c r="T178" i="10"/>
  <c r="S178" i="10"/>
  <c r="R178" i="10"/>
  <c r="Q178" i="10"/>
  <c r="P178" i="10"/>
  <c r="O178" i="10"/>
  <c r="X103" i="10"/>
  <c r="X107" i="10"/>
  <c r="X111" i="10"/>
  <c r="X115" i="10"/>
  <c r="Y115" i="10" s="1"/>
  <c r="V116" i="10"/>
  <c r="X119" i="10"/>
  <c r="V120" i="10"/>
  <c r="X123" i="10"/>
  <c r="V124" i="10"/>
  <c r="X127" i="10"/>
  <c r="V128" i="10"/>
  <c r="X131" i="10"/>
  <c r="V132" i="10"/>
  <c r="X135" i="10"/>
  <c r="V136" i="10"/>
  <c r="T142" i="10"/>
  <c r="T150" i="10"/>
  <c r="T158" i="10"/>
  <c r="T166" i="10"/>
  <c r="T174" i="10"/>
  <c r="W116" i="10"/>
  <c r="W120" i="10"/>
  <c r="W124" i="10"/>
  <c r="W128" i="10"/>
  <c r="W132" i="10"/>
  <c r="W136" i="10"/>
  <c r="O142" i="10"/>
  <c r="U142" i="10" s="1"/>
  <c r="O150" i="10"/>
  <c r="O158" i="10"/>
  <c r="O166" i="10"/>
  <c r="O174" i="10"/>
  <c r="X105" i="10"/>
  <c r="X109" i="10"/>
  <c r="X113" i="10"/>
  <c r="R116" i="10"/>
  <c r="Z116" i="10" s="1"/>
  <c r="X117" i="10"/>
  <c r="R120" i="10"/>
  <c r="Z120" i="10" s="1"/>
  <c r="X121" i="10"/>
  <c r="Y121" i="10" s="1"/>
  <c r="R124" i="10"/>
  <c r="X125" i="10"/>
  <c r="R128" i="10"/>
  <c r="X129" i="10"/>
  <c r="R132" i="10"/>
  <c r="Z132" i="10" s="1"/>
  <c r="X133" i="10"/>
  <c r="Y133" i="10" s="1"/>
  <c r="R136" i="10"/>
  <c r="X137" i="10"/>
  <c r="P142" i="10"/>
  <c r="P150" i="10"/>
  <c r="P158" i="10"/>
  <c r="P166" i="10"/>
  <c r="P174" i="10"/>
  <c r="W129" i="10" l="1"/>
  <c r="V129" i="10"/>
  <c r="U129" i="10"/>
  <c r="T129" i="10"/>
  <c r="C84" i="10" s="1"/>
  <c r="G84" i="10" s="1"/>
  <c r="F84" i="10" s="1"/>
  <c r="S129" i="10"/>
  <c r="R129" i="10"/>
  <c r="W113" i="10"/>
  <c r="U113" i="10"/>
  <c r="T113" i="10"/>
  <c r="V113" i="10"/>
  <c r="S113" i="10"/>
  <c r="R113" i="10"/>
  <c r="Z113" i="10" s="1"/>
  <c r="U127" i="10"/>
  <c r="T127" i="10"/>
  <c r="C82" i="10" s="1"/>
  <c r="G82" i="10" s="1"/>
  <c r="F82" i="10" s="1"/>
  <c r="S127" i="10"/>
  <c r="R127" i="10"/>
  <c r="Z127" i="10" s="1"/>
  <c r="W127" i="10"/>
  <c r="V127" i="10"/>
  <c r="U107" i="10"/>
  <c r="T107" i="10"/>
  <c r="C62" i="10" s="1"/>
  <c r="G62" i="10" s="1"/>
  <c r="F62" i="10" s="1"/>
  <c r="S107" i="10"/>
  <c r="R107" i="10"/>
  <c r="W107" i="10"/>
  <c r="V107" i="10"/>
  <c r="U157" i="10"/>
  <c r="Y107" i="10"/>
  <c r="C52" i="10"/>
  <c r="G52" i="10" s="1"/>
  <c r="F52" i="10" s="1"/>
  <c r="U152" i="10"/>
  <c r="Z104" i="10"/>
  <c r="C37" i="10"/>
  <c r="G37" i="10" s="1"/>
  <c r="F37" i="10" s="1"/>
  <c r="C30" i="10"/>
  <c r="G30" i="10" s="1"/>
  <c r="F30" i="10" s="1"/>
  <c r="U154" i="10"/>
  <c r="Y129" i="10"/>
  <c r="Z134" i="10"/>
  <c r="U111" i="10"/>
  <c r="T111" i="10"/>
  <c r="C66" i="10" s="1"/>
  <c r="G66" i="10" s="1"/>
  <c r="F66" i="10" s="1"/>
  <c r="S111" i="10"/>
  <c r="W111" i="10"/>
  <c r="V111" i="10"/>
  <c r="R111" i="10"/>
  <c r="Z111" i="10" s="1"/>
  <c r="W126" i="10"/>
  <c r="V126" i="10"/>
  <c r="U126" i="10"/>
  <c r="T126" i="10"/>
  <c r="C81" i="10" s="1"/>
  <c r="G81" i="10" s="1"/>
  <c r="F81" i="10" s="1"/>
  <c r="S126" i="10"/>
  <c r="R126" i="10"/>
  <c r="Z112" i="10"/>
  <c r="W109" i="10"/>
  <c r="U109" i="10"/>
  <c r="T109" i="10"/>
  <c r="C64" i="10" s="1"/>
  <c r="G64" i="10" s="1"/>
  <c r="F64" i="10" s="1"/>
  <c r="V109" i="10"/>
  <c r="S109" i="10"/>
  <c r="R109" i="10"/>
  <c r="U103" i="10"/>
  <c r="T103" i="10"/>
  <c r="S103" i="10"/>
  <c r="W103" i="10"/>
  <c r="V103" i="10"/>
  <c r="R103" i="10"/>
  <c r="W125" i="10"/>
  <c r="V125" i="10"/>
  <c r="U125" i="10"/>
  <c r="T125" i="10"/>
  <c r="S125" i="10"/>
  <c r="R125" i="10"/>
  <c r="W105" i="10"/>
  <c r="U105" i="10"/>
  <c r="T105" i="10"/>
  <c r="C60" i="10" s="1"/>
  <c r="G60" i="10" s="1"/>
  <c r="F60" i="10" s="1"/>
  <c r="S105" i="10"/>
  <c r="R105" i="10"/>
  <c r="V105" i="10"/>
  <c r="U123" i="10"/>
  <c r="T123" i="10"/>
  <c r="S123" i="10"/>
  <c r="R123" i="10"/>
  <c r="W123" i="10"/>
  <c r="V123" i="10"/>
  <c r="U178" i="10"/>
  <c r="Z114" i="10"/>
  <c r="U171" i="10"/>
  <c r="C35" i="10"/>
  <c r="G35" i="10" s="1"/>
  <c r="F35" i="10" s="1"/>
  <c r="C32" i="10"/>
  <c r="G32" i="10" s="1"/>
  <c r="F32" i="10" s="1"/>
  <c r="U170" i="10"/>
  <c r="U149" i="10"/>
  <c r="Y103" i="10"/>
  <c r="C44" i="10"/>
  <c r="G44" i="10" s="1"/>
  <c r="F44" i="10" s="1"/>
  <c r="U144" i="10"/>
  <c r="C29" i="10"/>
  <c r="G29" i="10" s="1"/>
  <c r="F29" i="10" s="1"/>
  <c r="U168" i="10"/>
  <c r="C89" i="10"/>
  <c r="G89" i="10" s="1"/>
  <c r="F89" i="10" s="1"/>
  <c r="Z124" i="10"/>
  <c r="U174" i="10"/>
  <c r="U167" i="10"/>
  <c r="C67" i="10"/>
  <c r="G67" i="10" s="1"/>
  <c r="F67" i="10" s="1"/>
  <c r="Y123" i="10"/>
  <c r="U176" i="10"/>
  <c r="Y113" i="10"/>
  <c r="Y111" i="10"/>
  <c r="Z128" i="10"/>
  <c r="Y109" i="10"/>
  <c r="U177" i="10"/>
  <c r="W137" i="10"/>
  <c r="V137" i="10"/>
  <c r="U137" i="10"/>
  <c r="T137" i="10"/>
  <c r="S137" i="10"/>
  <c r="R137" i="10"/>
  <c r="W121" i="10"/>
  <c r="V121" i="10"/>
  <c r="U121" i="10"/>
  <c r="T121" i="10"/>
  <c r="R121" i="10"/>
  <c r="Z121" i="10" s="1"/>
  <c r="S121" i="10"/>
  <c r="U166" i="10"/>
  <c r="U135" i="10"/>
  <c r="T135" i="10"/>
  <c r="C90" i="10" s="1"/>
  <c r="G90" i="10" s="1"/>
  <c r="F90" i="10" s="1"/>
  <c r="S135" i="10"/>
  <c r="R135" i="10"/>
  <c r="W135" i="10"/>
  <c r="V135" i="10"/>
  <c r="U119" i="10"/>
  <c r="T119" i="10"/>
  <c r="C74" i="10" s="1"/>
  <c r="G74" i="10" s="1"/>
  <c r="F74" i="10" s="1"/>
  <c r="S119" i="10"/>
  <c r="R119" i="10"/>
  <c r="Z119" i="10" s="1"/>
  <c r="W119" i="10"/>
  <c r="V119" i="10"/>
  <c r="C53" i="10"/>
  <c r="G53" i="10" s="1"/>
  <c r="F53" i="10" s="1"/>
  <c r="C69" i="10"/>
  <c r="G69" i="10" s="1"/>
  <c r="F69" i="10" s="1"/>
  <c r="C46" i="10"/>
  <c r="G46" i="10" s="1"/>
  <c r="F46" i="10" s="1"/>
  <c r="C45" i="10"/>
  <c r="G45" i="10" s="1"/>
  <c r="F45" i="10" s="1"/>
  <c r="U145" i="10"/>
  <c r="W118" i="10"/>
  <c r="V118" i="10"/>
  <c r="U118" i="10"/>
  <c r="T118" i="10"/>
  <c r="S118" i="10"/>
  <c r="R118" i="10"/>
  <c r="U163" i="10"/>
  <c r="C27" i="10"/>
  <c r="G27" i="10" s="1"/>
  <c r="F27" i="10" s="1"/>
  <c r="C24" i="10"/>
  <c r="G24" i="10" s="1"/>
  <c r="F24" i="10" s="1"/>
  <c r="Y125" i="10"/>
  <c r="U165" i="10"/>
  <c r="Z130" i="10"/>
  <c r="U159" i="10"/>
  <c r="W106" i="10"/>
  <c r="V106" i="10"/>
  <c r="U106" i="10"/>
  <c r="S106" i="10"/>
  <c r="R106" i="10"/>
  <c r="T106" i="10"/>
  <c r="C61" i="10" s="1"/>
  <c r="G61" i="10" s="1"/>
  <c r="F61" i="10" s="1"/>
  <c r="U169" i="10"/>
  <c r="Y127" i="10"/>
  <c r="U173" i="10"/>
  <c r="U147" i="10"/>
  <c r="C65" i="10"/>
  <c r="G65" i="10" s="1"/>
  <c r="F65" i="10" s="1"/>
  <c r="Y118" i="10"/>
  <c r="Z136" i="10"/>
  <c r="U158" i="10"/>
  <c r="U164" i="10"/>
  <c r="W133" i="10"/>
  <c r="V133" i="10"/>
  <c r="U133" i="10"/>
  <c r="T133" i="10"/>
  <c r="S133" i="10"/>
  <c r="R133" i="10"/>
  <c r="W117" i="10"/>
  <c r="V117" i="10"/>
  <c r="U117" i="10"/>
  <c r="T117" i="10"/>
  <c r="S117" i="10"/>
  <c r="R117" i="10"/>
  <c r="U150" i="10"/>
  <c r="U131" i="10"/>
  <c r="T131" i="10"/>
  <c r="C86" i="10" s="1"/>
  <c r="G86" i="10" s="1"/>
  <c r="F86" i="10" s="1"/>
  <c r="S131" i="10"/>
  <c r="R131" i="10"/>
  <c r="Z131" i="10" s="1"/>
  <c r="W131" i="10"/>
  <c r="V131" i="10"/>
  <c r="U115" i="10"/>
  <c r="T115" i="10"/>
  <c r="C70" i="10" s="1"/>
  <c r="G70" i="10" s="1"/>
  <c r="F70" i="10" s="1"/>
  <c r="S115" i="10"/>
  <c r="R115" i="10"/>
  <c r="W115" i="10"/>
  <c r="V115" i="10"/>
  <c r="U160" i="10"/>
  <c r="Z108" i="10"/>
  <c r="Y105" i="10"/>
  <c r="C38" i="10"/>
  <c r="G38" i="10" s="1"/>
  <c r="F38" i="10" s="1"/>
  <c r="U162" i="10"/>
  <c r="W122" i="10"/>
  <c r="V122" i="10"/>
  <c r="U122" i="10"/>
  <c r="T122" i="10"/>
  <c r="S122" i="10"/>
  <c r="R122" i="10"/>
  <c r="U155" i="10"/>
  <c r="C19" i="10"/>
  <c r="G19" i="10" s="1"/>
  <c r="F19" i="10" s="1"/>
  <c r="C18" i="10"/>
  <c r="G18" i="10" s="1"/>
  <c r="F18" i="10" s="1"/>
  <c r="C43" i="10"/>
  <c r="G43" i="10" s="1"/>
  <c r="F43" i="10" s="1"/>
  <c r="C40" i="10"/>
  <c r="G40" i="10" s="1"/>
  <c r="F40" i="10" s="1"/>
  <c r="U143" i="10"/>
  <c r="Y117" i="10"/>
  <c r="Y126" i="10"/>
  <c r="C73" i="10" l="1"/>
  <c r="G73" i="10" s="1"/>
  <c r="F73" i="10" s="1"/>
  <c r="C76" i="10"/>
  <c r="G76" i="10" s="1"/>
  <c r="F76" i="10" s="1"/>
  <c r="C80" i="10"/>
  <c r="G80" i="10" s="1"/>
  <c r="F80" i="10" s="1"/>
  <c r="C58" i="10"/>
  <c r="G58" i="10" s="1"/>
  <c r="F58" i="10" s="1"/>
  <c r="Z135" i="10"/>
  <c r="Z105" i="10"/>
  <c r="Z126" i="10"/>
  <c r="Z107" i="10"/>
  <c r="Z129" i="10"/>
  <c r="Z115" i="10"/>
  <c r="Z133" i="10"/>
  <c r="Z106" i="10"/>
  <c r="Z109" i="10"/>
  <c r="Z122" i="10"/>
  <c r="Z117" i="10"/>
  <c r="C88" i="10"/>
  <c r="G88" i="10" s="1"/>
  <c r="F88" i="10" s="1"/>
  <c r="Z137" i="10"/>
  <c r="Z123" i="10"/>
  <c r="Z103" i="10"/>
  <c r="C77" i="10"/>
  <c r="G77" i="10" s="1"/>
  <c r="F77" i="10" s="1"/>
  <c r="C72" i="10"/>
  <c r="G72" i="10" s="1"/>
  <c r="F72" i="10" s="1"/>
  <c r="Z118" i="10"/>
  <c r="C92" i="10"/>
  <c r="G92" i="10" s="1"/>
  <c r="F92" i="10" s="1"/>
  <c r="C78" i="10"/>
  <c r="G78" i="10" s="1"/>
  <c r="F78" i="10" s="1"/>
  <c r="Z125" i="10"/>
  <c r="C68" i="10"/>
  <c r="G68" i="10" s="1"/>
  <c r="F68" i="10" s="1"/>
  <c r="D12" i="4" l="1"/>
  <c r="D11" i="4"/>
  <c r="D10" i="4"/>
  <c r="D9" i="4"/>
  <c r="D7" i="4"/>
  <c r="D6" i="4"/>
  <c r="D5" i="4"/>
  <c r="F185" i="2" l="1"/>
  <c r="F181" i="2"/>
  <c r="F178" i="2"/>
  <c r="F177" i="2"/>
  <c r="F175" i="2"/>
  <c r="F173" i="2"/>
  <c r="F161" i="2"/>
  <c r="F156" i="2"/>
</calcChain>
</file>

<file path=xl/sharedStrings.xml><?xml version="1.0" encoding="utf-8"?>
<sst xmlns="http://schemas.openxmlformats.org/spreadsheetml/2006/main" count="4670" uniqueCount="1358">
  <si>
    <t>BCR-2</t>
  </si>
  <si>
    <t>Wang et al 2017</t>
  </si>
  <si>
    <t>Columbia River Continental FB</t>
  </si>
  <si>
    <t>±3</t>
  </si>
  <si>
    <t>Bigalke et al 2010</t>
  </si>
  <si>
    <t>Monyier et al 2011</t>
  </si>
  <si>
    <t>Moeller et al 2012</t>
  </si>
  <si>
    <t>Sossie et al 2015</t>
  </si>
  <si>
    <t>Chen et al 2015</t>
  </si>
  <si>
    <t>This study</t>
  </si>
  <si>
    <t>Location</t>
  </si>
  <si>
    <t>Study</t>
  </si>
  <si>
    <t>Sample</t>
  </si>
  <si>
    <t>Eruption Date</t>
  </si>
  <si>
    <t>Rock</t>
  </si>
  <si>
    <t>d66Zn</t>
  </si>
  <si>
    <t>2 SD</t>
  </si>
  <si>
    <t>Zn (ppm)</t>
  </si>
  <si>
    <t>MgO (wt %)</t>
  </si>
  <si>
    <t>n</t>
  </si>
  <si>
    <t>Position Caltech Plot</t>
  </si>
  <si>
    <t>BHVO-2</t>
  </si>
  <si>
    <t>Hawaii, OIB</t>
  </si>
  <si>
    <t>±1</t>
  </si>
  <si>
    <t>Herzog et al 2009</t>
  </si>
  <si>
    <t>Monyier et al 2010</t>
  </si>
  <si>
    <t>Telus et al 2012</t>
  </si>
  <si>
    <t>Chen et al 2013b</t>
  </si>
  <si>
    <t>Sossi et al 2015</t>
  </si>
  <si>
    <t>Sossi et al 2018</t>
  </si>
  <si>
    <t>Doucet et al 2016</t>
  </si>
  <si>
    <t>BHVO-1</t>
  </si>
  <si>
    <t>OIB Mauna Ulu 1974 (Hawaii) (Pacific Ocean)</t>
  </si>
  <si>
    <t>Manuna Ulu 1974</t>
  </si>
  <si>
    <t>Basalt</t>
  </si>
  <si>
    <t>OIB Canary Islands (Atlantic Ocean)</t>
  </si>
  <si>
    <t>La Palma 1971</t>
  </si>
  <si>
    <t>OIB La Reunion (Indian Ocean)</t>
  </si>
  <si>
    <t>REU 140822-31</t>
  </si>
  <si>
    <t>REU 140822-32</t>
  </si>
  <si>
    <t>REU 140825-38</t>
  </si>
  <si>
    <t>REU 140825-41</t>
  </si>
  <si>
    <t>REU 140825-45</t>
  </si>
  <si>
    <t>REU 140829-71</t>
  </si>
  <si>
    <t>REU 140911-77</t>
  </si>
  <si>
    <t>-</t>
  </si>
  <si>
    <t>Kilauea Iki Eruption</t>
  </si>
  <si>
    <t>Chen et al 2013</t>
  </si>
  <si>
    <t>Iki-22</t>
  </si>
  <si>
    <t>1959 AD</t>
  </si>
  <si>
    <t>Iki-58</t>
  </si>
  <si>
    <t>Iki-58 (replicate)</t>
  </si>
  <si>
    <t>1974 AD</t>
  </si>
  <si>
    <t>Kilauea chilled up. Crust</t>
  </si>
  <si>
    <t>K167-3-6.8</t>
  </si>
  <si>
    <t>drilled lava lake</t>
  </si>
  <si>
    <t>K167-3-6.8 (replicate)</t>
  </si>
  <si>
    <t>Moderate Ol. Content</t>
  </si>
  <si>
    <t>K179-3-150.4</t>
  </si>
  <si>
    <t>K179-3-150.4 (replicate)</t>
  </si>
  <si>
    <t>Up. Crust moderate Ol. Content</t>
  </si>
  <si>
    <t>KIK167-3-28</t>
  </si>
  <si>
    <t>Ol. Poor Zone</t>
  </si>
  <si>
    <t>K175-1-121.5</t>
  </si>
  <si>
    <t>Ferrodiabase segregation Vein</t>
  </si>
  <si>
    <t>K175-1-75.0</t>
  </si>
  <si>
    <t>Differentiated Zone</t>
  </si>
  <si>
    <t xml:space="preserve">K179-1R1-170.9 </t>
  </si>
  <si>
    <t>K179-1R1-170.9 (replicate)</t>
  </si>
  <si>
    <t>K179-1R1-170.9 (Parr bomb digestion)</t>
  </si>
  <si>
    <t>Ooze from partly xtlised seg. Vein</t>
  </si>
  <si>
    <t>K167-2-85.7</t>
  </si>
  <si>
    <t>Vein within segregation Vein</t>
  </si>
  <si>
    <t>K181-2-88.6</t>
  </si>
  <si>
    <t>K181-2-88.6 (replicate)</t>
  </si>
  <si>
    <t>Zn (ppm) 2SD</t>
  </si>
  <si>
    <t>Piton de Neiges (La Réunion)</t>
  </si>
  <si>
    <t>Pele's Tears (Democratic Republic of Congo)</t>
  </si>
  <si>
    <t>2014-2015 AD</t>
  </si>
  <si>
    <t>Holuhraun, Iceland Pele's Hair</t>
  </si>
  <si>
    <t>BIR-1</t>
  </si>
  <si>
    <t>Iceland, E-MORB/OIB+MORB</t>
  </si>
  <si>
    <t>Holuhraun, Iceland Explosive Tephra</t>
  </si>
  <si>
    <t>Basalt OIB/Enriched MORB (E-MORB)</t>
  </si>
  <si>
    <t>H10</t>
  </si>
  <si>
    <t>ÁH 010914-01</t>
  </si>
  <si>
    <t>SS 020914</t>
  </si>
  <si>
    <t>WM 1496-2 Gjóska</t>
  </si>
  <si>
    <t>WM 1496-2 hár/tár</t>
  </si>
  <si>
    <t>BAJ 070972014-5</t>
  </si>
  <si>
    <t>WM 1499-2</t>
  </si>
  <si>
    <t>JAS 130914-001</t>
  </si>
  <si>
    <t>BAÓ 170914-01</t>
  </si>
  <si>
    <t>BAÓ 210914 (67) Gjóska</t>
  </si>
  <si>
    <t>TTJIJCG 081014-02</t>
  </si>
  <si>
    <t>MSR 291014-1</t>
  </si>
  <si>
    <t>TTCG 041114-02 (Snjó)</t>
  </si>
  <si>
    <t>MSR 12112014-1</t>
  </si>
  <si>
    <t>PN 120215-01 GPS 36</t>
  </si>
  <si>
    <t xml:space="preserve">MSR 161014-03 (Gjóska) </t>
  </si>
  <si>
    <t>Holuhraun, Iceland Crater Tephra</t>
  </si>
  <si>
    <t>BAÓ 07092014-03</t>
  </si>
  <si>
    <t>JAS 040914-001</t>
  </si>
  <si>
    <t>Sýni 81</t>
  </si>
  <si>
    <t>RCPW-2</t>
  </si>
  <si>
    <t>JG 040914-03</t>
  </si>
  <si>
    <t>06092014-08</t>
  </si>
  <si>
    <t>?</t>
  </si>
  <si>
    <t>ÁH 170914-03</t>
  </si>
  <si>
    <t>BAÓ 210914-1 líf hraun</t>
  </si>
  <si>
    <t>MSR 161014-02 (Líf hraun)</t>
  </si>
  <si>
    <t>WM 231014-01</t>
  </si>
  <si>
    <t>JG 111114-01</t>
  </si>
  <si>
    <t>MSR 271114-02</t>
  </si>
  <si>
    <t>ÁH 141209-04</t>
  </si>
  <si>
    <t>MSR 180115-1</t>
  </si>
  <si>
    <t>MSR 280115-02</t>
  </si>
  <si>
    <t>20150215-#1</t>
  </si>
  <si>
    <t>MSR 170215-1</t>
  </si>
  <si>
    <t>Holuhraun, Iceland Active/warm lava</t>
  </si>
  <si>
    <t>Holuhraun Iceland, post eruption lava</t>
  </si>
  <si>
    <t>20160815-002 Spatter</t>
  </si>
  <si>
    <t xml:space="preserve">20160815-003 </t>
  </si>
  <si>
    <t>20160815-004</t>
  </si>
  <si>
    <t>20160815-005</t>
  </si>
  <si>
    <t>20160815-006</t>
  </si>
  <si>
    <t>20160815-007</t>
  </si>
  <si>
    <t>20160816-004 (Baugar Base)</t>
  </si>
  <si>
    <t>20150807- 2nd spatter</t>
  </si>
  <si>
    <t>Laki Iceland, Explosive tephra</t>
  </si>
  <si>
    <t>Laki Iceland Highland Lavas</t>
  </si>
  <si>
    <t>Laki Iceland Lowland Lavas</t>
  </si>
  <si>
    <t>1783-83 AD</t>
  </si>
  <si>
    <t>Laki Iceland Rootless Cones</t>
  </si>
  <si>
    <t>M1 200814-009A</t>
  </si>
  <si>
    <t>M2 210814-012</t>
  </si>
  <si>
    <t>P1 20150925-004p (Laki 4)</t>
  </si>
  <si>
    <t>M3 210814-011</t>
  </si>
  <si>
    <t>M1-3 +P1 20151013-002a</t>
  </si>
  <si>
    <t>M4 190814-008 Base</t>
  </si>
  <si>
    <t>M4 190814-008 Middle</t>
  </si>
  <si>
    <t>M5 20160919-016 G3</t>
  </si>
  <si>
    <t>M5 20160919-016 G2</t>
  </si>
  <si>
    <t>M5 20160919-016 G2 ®</t>
  </si>
  <si>
    <t>M5 20160919-016 G1</t>
  </si>
  <si>
    <t>F9 20160918-004 G. Pumice (10-20cm down)</t>
  </si>
  <si>
    <t>M6 20160918-006 (M6/F10)</t>
  </si>
  <si>
    <t>M4 tephra top</t>
  </si>
  <si>
    <t>MSR 161014-03 (Gjóska) repeat</t>
  </si>
  <si>
    <t xml:space="preserve">Laki Iceland, First lavas </t>
  </si>
  <si>
    <t>Laki Iceland, Crater Tephra</t>
  </si>
  <si>
    <t>Hrossatunga A'a 20171015-01</t>
  </si>
  <si>
    <t>Bugar 20171015-04</t>
  </si>
  <si>
    <t>Grænháls-Brattland 20171015-05</t>
  </si>
  <si>
    <t>Skaftá gorge sequence</t>
  </si>
  <si>
    <t>Laki Iceland Lowland Lavas (fast moving outbreak)</t>
  </si>
  <si>
    <t>M1-3 +P1 20161011-002</t>
  </si>
  <si>
    <t>M4/P2 20160918-013</t>
  </si>
  <si>
    <t>P3 20161010-003</t>
  </si>
  <si>
    <t>M1-3 +P1 20151013-003a</t>
  </si>
  <si>
    <t>F9-10 Phh rás 20160918-008</t>
  </si>
  <si>
    <t>Hrossatunga A'a 20171015-03</t>
  </si>
  <si>
    <t>Leiðolfsfell-2 20171016-10</t>
  </si>
  <si>
    <t>Stakfell R.K yngri hraun 20160916-003</t>
  </si>
  <si>
    <t>Stakfell R.K niður hraun 20160916-002a</t>
  </si>
  <si>
    <t>Stakfell Rótlaus Keilu 20160916-001A+B</t>
  </si>
  <si>
    <t>Innrieyrar-Eldborgarraðir Rótlaus Keilu 20160919-025</t>
  </si>
  <si>
    <t>Svínadalur-Múli 20171016092</t>
  </si>
  <si>
    <t>Gráhóll A'a 20171016-07</t>
  </si>
  <si>
    <t xml:space="preserve">Brúnná 20171015-11 </t>
  </si>
  <si>
    <t>Efri-fljótar Krókur (x) 20171016-01</t>
  </si>
  <si>
    <t>Eldvatnkrokur 20171015-08</t>
  </si>
  <si>
    <t>Skál 20171016-03</t>
  </si>
  <si>
    <t>Eyjunni Á Skaftá 20171016-10</t>
  </si>
  <si>
    <t>Hraunból 20171015-13</t>
  </si>
  <si>
    <t>Skaftá Gorge 190814-003 Glassy Top of Flow 2</t>
  </si>
  <si>
    <t>Skaftá Gorge 190814-001B (Selv)</t>
  </si>
  <si>
    <t>Skaftá Gorge 190814-001C (Selv)</t>
  </si>
  <si>
    <t>P3 Cone phase (shallow subglacial)</t>
  </si>
  <si>
    <t>Laki Iceland, Crater Tephra (shallow subglacial)</t>
  </si>
  <si>
    <t>MORB Carlsberg Ridge</t>
  </si>
  <si>
    <t>CR01-1</t>
  </si>
  <si>
    <t>CR02-1</t>
  </si>
  <si>
    <t>CR03-3</t>
  </si>
  <si>
    <t>CR04-1</t>
  </si>
  <si>
    <t>MORB N Atlantic</t>
  </si>
  <si>
    <t>AR04-1</t>
  </si>
  <si>
    <t>AR05-1</t>
  </si>
  <si>
    <t>Vitim</t>
  </si>
  <si>
    <t>Garnet Peridotites 313-8</t>
  </si>
  <si>
    <t>Fertile Peridotites Lhz (facies Gar-spl)</t>
  </si>
  <si>
    <t>Garnet Peridotites 313-104</t>
  </si>
  <si>
    <t>Garnet Peridotites 313-112</t>
  </si>
  <si>
    <t>Garnet Peridotites 313-6*</t>
  </si>
  <si>
    <t>Fertile Peridotites Lhz (facies Gar)</t>
  </si>
  <si>
    <t>Garnet Peridotites 313-102</t>
  </si>
  <si>
    <t>Spinel Peridotites</t>
  </si>
  <si>
    <t>Fertile Peridotites Lhz (facies Spl)</t>
  </si>
  <si>
    <t>Tariat</t>
  </si>
  <si>
    <t>Udachnaya</t>
  </si>
  <si>
    <t>Refractory Mantle</t>
  </si>
  <si>
    <t>Refractory Peridotites Hzb (facies Spl)</t>
  </si>
  <si>
    <t>Balmuccia massif, NW Italy</t>
  </si>
  <si>
    <t>BM31</t>
  </si>
  <si>
    <t>Peridotite - Dunite</t>
  </si>
  <si>
    <t>BM19</t>
  </si>
  <si>
    <t>BD31</t>
  </si>
  <si>
    <t>BM26B</t>
  </si>
  <si>
    <t>Peridotite - Depleted Iherzolite</t>
  </si>
  <si>
    <t>BM42</t>
  </si>
  <si>
    <t>BMH3-Pd</t>
  </si>
  <si>
    <t>BM30</t>
  </si>
  <si>
    <t>BMH-1</t>
  </si>
  <si>
    <t>BMH-5</t>
  </si>
  <si>
    <t>Normal Iherzolite</t>
  </si>
  <si>
    <t>BM35</t>
  </si>
  <si>
    <t>BM27</t>
  </si>
  <si>
    <t>BM40</t>
  </si>
  <si>
    <t>BM23</t>
  </si>
  <si>
    <t>BM29-Pd</t>
  </si>
  <si>
    <t>Enriched Iherzolite</t>
  </si>
  <si>
    <t>BM12</t>
  </si>
  <si>
    <t>BM22</t>
  </si>
  <si>
    <t>BMH-9</t>
  </si>
  <si>
    <t>BMH-2</t>
  </si>
  <si>
    <t>BM14</t>
  </si>
  <si>
    <t>BM28-Px</t>
  </si>
  <si>
    <t>Pyroxenite Chrome-Diopside</t>
  </si>
  <si>
    <t>BMH3-Px</t>
  </si>
  <si>
    <t>BM29-Px</t>
  </si>
  <si>
    <t>Pyroxenite Al-Augite</t>
  </si>
  <si>
    <t>Yangyuan</t>
  </si>
  <si>
    <t>YY-04</t>
  </si>
  <si>
    <t>Harzburgite</t>
  </si>
  <si>
    <t>YY-26</t>
  </si>
  <si>
    <t>Lherzolite</t>
  </si>
  <si>
    <t>YY11-06</t>
  </si>
  <si>
    <t>YY11-12</t>
  </si>
  <si>
    <t>YY12-02</t>
  </si>
  <si>
    <t>Hannuoba</t>
  </si>
  <si>
    <t>DMP-4</t>
  </si>
  <si>
    <t>DMP-19</t>
  </si>
  <si>
    <t>DMP-51</t>
  </si>
  <si>
    <t>DMP-56</t>
  </si>
  <si>
    <t>DMP-59</t>
  </si>
  <si>
    <t>Shanwang</t>
  </si>
  <si>
    <t>SW02</t>
  </si>
  <si>
    <t>SW10</t>
  </si>
  <si>
    <t>SW12</t>
  </si>
  <si>
    <t>SW20</t>
  </si>
  <si>
    <t>Raobazhai</t>
  </si>
  <si>
    <t>RBZ-1</t>
  </si>
  <si>
    <t>Dunite</t>
  </si>
  <si>
    <t>RBZ-3</t>
  </si>
  <si>
    <t>RBZ-4</t>
  </si>
  <si>
    <t>RBZ-5</t>
  </si>
  <si>
    <t>RBZ-6</t>
  </si>
  <si>
    <t>RBZ-7</t>
  </si>
  <si>
    <t>RBZ-8</t>
  </si>
  <si>
    <t>RBZ-9</t>
  </si>
  <si>
    <t>RBZ-10</t>
  </si>
  <si>
    <t>RBZ-11</t>
  </si>
  <si>
    <t>RBZ-12</t>
  </si>
  <si>
    <t>13PMS1</t>
  </si>
  <si>
    <t>13PMS2</t>
  </si>
  <si>
    <t>Replicate</t>
  </si>
  <si>
    <t>13PMS3</t>
  </si>
  <si>
    <t>13PMS6</t>
  </si>
  <si>
    <t>13PMS8</t>
  </si>
  <si>
    <t>13AFS1</t>
  </si>
  <si>
    <t>13AFS2</t>
  </si>
  <si>
    <t>13AFS3</t>
  </si>
  <si>
    <t>13AFS4</t>
  </si>
  <si>
    <t>10FS6</t>
  </si>
  <si>
    <t>10FS8</t>
  </si>
  <si>
    <t>10FS9</t>
  </si>
  <si>
    <t>10FS10</t>
  </si>
  <si>
    <t>10FS11</t>
  </si>
  <si>
    <t>10CR1</t>
  </si>
  <si>
    <t>10CR2</t>
  </si>
  <si>
    <t>10LYSK-10</t>
  </si>
  <si>
    <t>10LYSK-11</t>
  </si>
  <si>
    <t>10LYSK-12</t>
  </si>
  <si>
    <t>10LYSK-13</t>
  </si>
  <si>
    <t>JG-01</t>
  </si>
  <si>
    <t>JG-02</t>
  </si>
  <si>
    <t>JG-03</t>
  </si>
  <si>
    <t>JG-04</t>
  </si>
  <si>
    <t>JG-05</t>
  </si>
  <si>
    <t>JG-06</t>
  </si>
  <si>
    <t>JG-07</t>
  </si>
  <si>
    <t>JG-08</t>
  </si>
  <si>
    <t>JG-09</t>
  </si>
  <si>
    <t>FS-1</t>
  </si>
  <si>
    <t>FS-2</t>
  </si>
  <si>
    <t>FS-3</t>
  </si>
  <si>
    <t>FS-8</t>
  </si>
  <si>
    <t>FS-9</t>
  </si>
  <si>
    <t>FS-10</t>
  </si>
  <si>
    <t>FS-30</t>
  </si>
  <si>
    <t>FS-32</t>
  </si>
  <si>
    <t>FS-33</t>
  </si>
  <si>
    <t>FS-36</t>
  </si>
  <si>
    <t>HHL-2</t>
  </si>
  <si>
    <t>FHS-1</t>
  </si>
  <si>
    <t>JX-1</t>
  </si>
  <si>
    <t>MAS-1</t>
  </si>
  <si>
    <t>JD-1</t>
  </si>
  <si>
    <t>GB-2</t>
  </si>
  <si>
    <t>ZQ-1</t>
  </si>
  <si>
    <t>HBJ4-1</t>
  </si>
  <si>
    <t>HBJ4-2</t>
  </si>
  <si>
    <t>HBJ4-3</t>
  </si>
  <si>
    <t>SHT-14</t>
  </si>
  <si>
    <t>SHT-3</t>
  </si>
  <si>
    <t>HBJ4-1 &gt;120 Ma basalts</t>
  </si>
  <si>
    <t>HBJ4-2 &gt;120 Ma basalts</t>
  </si>
  <si>
    <t>HBJ4-3 &gt;120 Ma basalts</t>
  </si>
  <si>
    <t>SHT-14 &gt;120 Ma basalts</t>
  </si>
  <si>
    <t>SHT-3 &gt;120 Ma basalts</t>
  </si>
  <si>
    <t>Liu et al 2016</t>
  </si>
  <si>
    <t>BHVO-3</t>
  </si>
  <si>
    <t>BIR-2</t>
  </si>
  <si>
    <t>BIR-1a</t>
  </si>
  <si>
    <t>IRMM 3702</t>
  </si>
  <si>
    <t>STD solution</t>
  </si>
  <si>
    <t>Cloquet et al 2006</t>
  </si>
  <si>
    <t>Petit et al 2008</t>
  </si>
  <si>
    <t>Borrok et al 2010</t>
  </si>
  <si>
    <t>IRMM 3703</t>
  </si>
  <si>
    <t>SCB (South China Basalts)</t>
  </si>
  <si>
    <t>NCB (North China Basalts)</t>
  </si>
  <si>
    <t>&gt;120 Ma</t>
  </si>
  <si>
    <t>?!</t>
  </si>
  <si>
    <t xml:space="preserve">Hekla </t>
  </si>
  <si>
    <t>HEK04-09</t>
  </si>
  <si>
    <t>1878 AD</t>
  </si>
  <si>
    <t>Hekla</t>
  </si>
  <si>
    <t>HEK05-09</t>
  </si>
  <si>
    <t>1913 AD</t>
  </si>
  <si>
    <t>HEK07-09</t>
  </si>
  <si>
    <t>HEK09-09</t>
  </si>
  <si>
    <t>HEK12-09</t>
  </si>
  <si>
    <t>HEK03-09</t>
  </si>
  <si>
    <t>1970 AD</t>
  </si>
  <si>
    <t>Basaltic Andesite</t>
  </si>
  <si>
    <t>HEK08-09</t>
  </si>
  <si>
    <t>HEK14-09</t>
  </si>
  <si>
    <t>1991 AD</t>
  </si>
  <si>
    <t>HEK17-09</t>
  </si>
  <si>
    <t>1980 AD</t>
  </si>
  <si>
    <t>HEK10-09</t>
  </si>
  <si>
    <t>1947 AD</t>
  </si>
  <si>
    <t>Andesite</t>
  </si>
  <si>
    <t>HEK11-09</t>
  </si>
  <si>
    <t>HEK15-09</t>
  </si>
  <si>
    <t>HEK21-09</t>
  </si>
  <si>
    <t>1390 AD</t>
  </si>
  <si>
    <t>HEK01-09</t>
  </si>
  <si>
    <t>2800 B.P.</t>
  </si>
  <si>
    <t>Dacite (tephra)</t>
  </si>
  <si>
    <t>HEK18-09</t>
  </si>
  <si>
    <t>HEK02-10</t>
  </si>
  <si>
    <t>6600 B.P.</t>
  </si>
  <si>
    <t xml:space="preserve">Dacite </t>
  </si>
  <si>
    <t>HEK01-10</t>
  </si>
  <si>
    <t>Rhyolite</t>
  </si>
  <si>
    <t>HEK03-10</t>
  </si>
  <si>
    <t>4000 B.P.</t>
  </si>
  <si>
    <t>RHY01-09</t>
  </si>
  <si>
    <t>Postglacial</t>
  </si>
  <si>
    <t>Dacite</t>
  </si>
  <si>
    <t>sample no</t>
  </si>
  <si>
    <t>Cu (ppm)</t>
  </si>
  <si>
    <t>d65Cu</t>
  </si>
  <si>
    <t>2SD</t>
  </si>
  <si>
    <t>MgO</t>
  </si>
  <si>
    <t>Caltech plot Position</t>
  </si>
  <si>
    <t>Continental Basalt Taihang</t>
  </si>
  <si>
    <t>Liu et al 2015</t>
  </si>
  <si>
    <t>10FS-6</t>
  </si>
  <si>
    <t>Continental Basalt Liaoxi</t>
  </si>
  <si>
    <t xml:space="preserve">Continental flood Basalt Antarctica </t>
  </si>
  <si>
    <t>Ferrar</t>
  </si>
  <si>
    <t>BCR-2 </t>
  </si>
  <si>
    <t>Savage et al 2015</t>
  </si>
  <si>
    <t>2 </t>
  </si>
  <si>
    <r>
      <t xml:space="preserve">Moeller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2012 </t>
    </r>
  </si>
  <si>
    <t>Archer and Vance, 2004 </t>
  </si>
  <si>
    <r>
      <t xml:space="preserve">Bigalke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2010 </t>
    </r>
  </si>
  <si>
    <t>368-23 (BCR-2)</t>
  </si>
  <si>
    <r>
      <t xml:space="preserve">Liu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2015</t>
    </r>
  </si>
  <si>
    <t>Kamchatka Central, Depression</t>
  </si>
  <si>
    <t>KLU-03 (280)</t>
  </si>
  <si>
    <t>Kamchatka CKD</t>
  </si>
  <si>
    <t>KLU-12 (280)</t>
  </si>
  <si>
    <t>KLU-15 (280)</t>
  </si>
  <si>
    <t>TOL-96-01 (275)</t>
  </si>
  <si>
    <t>TOL-96-03 (275)</t>
  </si>
  <si>
    <t>Kamchatka Eastern Volcanic Front</t>
  </si>
  <si>
    <t>GAM-07 (200)</t>
  </si>
  <si>
    <t>Kamchatka EVF</t>
  </si>
  <si>
    <t>GAM-26 (200)</t>
  </si>
  <si>
    <t>GAM-28 (200)</t>
  </si>
  <si>
    <t>KIZ-19 (230)</t>
  </si>
  <si>
    <t>SHM-01 (198)</t>
  </si>
  <si>
    <t>SHM-04 (198)</t>
  </si>
  <si>
    <t>KOM-06 (202)</t>
  </si>
  <si>
    <t>Kamchatka Sredinny Ridge back arc</t>
  </si>
  <si>
    <t>ESO-08 (375)</t>
  </si>
  <si>
    <t>Kamchatka SR</t>
  </si>
  <si>
    <t>ICH-05 (400)</t>
  </si>
  <si>
    <t>ICH-10 (400)</t>
  </si>
  <si>
    <t>ICH-69 (400)</t>
  </si>
  <si>
    <t>Wang et al 2019</t>
  </si>
  <si>
    <t>Niuatahi (New Zealand)</t>
  </si>
  <si>
    <t>Liu et al 2014</t>
  </si>
  <si>
    <t>BHVO-2 (Mads)</t>
  </si>
  <si>
    <t>BHVO-2 Emily</t>
  </si>
  <si>
    <t>BHVO-2 Mads</t>
  </si>
  <si>
    <t>BHVO-2 Paul</t>
  </si>
  <si>
    <t>368-22 (BHVO -1)</t>
  </si>
  <si>
    <t>OIB Mauna Ulu 1974 (Hawaii)</t>
  </si>
  <si>
    <t>OIB Canary Islands</t>
  </si>
  <si>
    <t>Kilauea Iki basalts </t>
  </si>
  <si>
    <t>10 </t>
  </si>
  <si>
    <t>OIB La Reunion</t>
  </si>
  <si>
    <t>OIB La Palma</t>
  </si>
  <si>
    <t>W-1949 48c </t>
  </si>
  <si>
    <t>1585 45d </t>
  </si>
  <si>
    <t>1 </t>
  </si>
  <si>
    <t>LP69d </t>
  </si>
  <si>
    <t>repeat </t>
  </si>
  <si>
    <t>3 </t>
  </si>
  <si>
    <t xml:space="preserve">OIB Sao Miguel </t>
  </si>
  <si>
    <t>SM-7 </t>
  </si>
  <si>
    <t>SM-33 </t>
  </si>
  <si>
    <t>OIB Fogo</t>
  </si>
  <si>
    <t>FG-2 </t>
  </si>
  <si>
    <t>FG-6 </t>
  </si>
  <si>
    <t>FG-12 </t>
  </si>
  <si>
    <t>OIB Tubuaii</t>
  </si>
  <si>
    <t>TBA-C29 </t>
  </si>
  <si>
    <t>OIB Iceland</t>
  </si>
  <si>
    <t>RHY01-09 </t>
  </si>
  <si>
    <t>OIBs </t>
  </si>
  <si>
    <t>15 </t>
  </si>
  <si>
    <t>Hekla basalts </t>
  </si>
  <si>
    <t>5 </t>
  </si>
  <si>
    <t>OIBs (Average)</t>
  </si>
  <si>
    <t>Kilauea Iki basalts (Average)</t>
  </si>
  <si>
    <t>Hekla basalts (Average)</t>
  </si>
  <si>
    <t xml:space="preserve">BIR-1 </t>
  </si>
  <si>
    <r>
      <t xml:space="preserve">Li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2009 </t>
    </r>
  </si>
  <si>
    <t>MORB (Mid Atlantic Ridge)</t>
  </si>
  <si>
    <t>DIVA1 15-5 </t>
  </si>
  <si>
    <t>MORB (MAR)</t>
  </si>
  <si>
    <t>DIVA1 13-3 </t>
  </si>
  <si>
    <t>EW9309 27D-1g </t>
  </si>
  <si>
    <t>EW9309 4D-3g </t>
  </si>
  <si>
    <t>EW9309 10D-3g </t>
  </si>
  <si>
    <t>RD87 DR29-101 </t>
  </si>
  <si>
    <t>RD87 DR24 </t>
  </si>
  <si>
    <t>RD87 DR18-102 </t>
  </si>
  <si>
    <t>MORB (Central Indian Ridge)</t>
  </si>
  <si>
    <t>MD57 D7-5 </t>
  </si>
  <si>
    <t>MORB (CIR)</t>
  </si>
  <si>
    <t>MD57 D2-8 </t>
  </si>
  <si>
    <t>MORB (Pacific Antarctic Ridge)</t>
  </si>
  <si>
    <t>PAC2 DR37-3g </t>
  </si>
  <si>
    <t>MORB (PAR)</t>
  </si>
  <si>
    <t>PAC2 DR32-1g </t>
  </si>
  <si>
    <t>MORB (Eastern Pacific Rise)</t>
  </si>
  <si>
    <t>SEARISE2 DR3 </t>
  </si>
  <si>
    <t>MORB (EPR)</t>
  </si>
  <si>
    <t>redissolution </t>
  </si>
  <si>
    <t>CYP78 12-34 </t>
  </si>
  <si>
    <t>MORB (Southwest Indian Ridge)</t>
  </si>
  <si>
    <t>SWIFT DR32-1-3g </t>
  </si>
  <si>
    <t>MORB (SIR)</t>
  </si>
  <si>
    <t>SWIFT DR06-3-6g </t>
  </si>
  <si>
    <t>SWIFT DR04-2-3g </t>
  </si>
  <si>
    <t xml:space="preserve">MORB Average </t>
  </si>
  <si>
    <t>17 </t>
  </si>
  <si>
    <t>FS-01 (M)</t>
  </si>
  <si>
    <t>Cratonic Periodotites</t>
  </si>
  <si>
    <t>FS-18 (M)</t>
  </si>
  <si>
    <t>FS-36 (M)</t>
  </si>
  <si>
    <t>FS-44 (M)</t>
  </si>
  <si>
    <t>FS-45 (M)</t>
  </si>
  <si>
    <t>FS-50 (M)</t>
  </si>
  <si>
    <t>FS-64 (M)</t>
  </si>
  <si>
    <t>FS-68 (M)</t>
  </si>
  <si>
    <t>FS2-04 (M)</t>
  </si>
  <si>
    <t>FS2-09 (M)</t>
  </si>
  <si>
    <t>FS2-10 (M)</t>
  </si>
  <si>
    <t>YY-04 (N)</t>
  </si>
  <si>
    <t>YY-08 (M)</t>
  </si>
  <si>
    <t>YY-09 (M)</t>
  </si>
  <si>
    <t>YY-11 (M)</t>
  </si>
  <si>
    <t xml:space="preserve">YY-13 (M) </t>
  </si>
  <si>
    <t>YY-22 (M)</t>
  </si>
  <si>
    <t>YY-26 (N)</t>
  </si>
  <si>
    <t>YY-27 (M)</t>
  </si>
  <si>
    <t>YY-51(M)</t>
  </si>
  <si>
    <t>YY-52 (M)</t>
  </si>
  <si>
    <t>YY-60 (M)</t>
  </si>
  <si>
    <t>DMP-04 (N)</t>
  </si>
  <si>
    <t>DMP-19 (N)</t>
  </si>
  <si>
    <t>DMP-25 (M)</t>
  </si>
  <si>
    <t>DMP-41 (M)</t>
  </si>
  <si>
    <t>DMP-51 (N)</t>
  </si>
  <si>
    <t>DMP-56 (N)</t>
  </si>
  <si>
    <t>DMP-58 (N)</t>
  </si>
  <si>
    <t>DMP-60 (M)</t>
  </si>
  <si>
    <t>Raobazhai, Dabie-Sulu RBZ-1</t>
  </si>
  <si>
    <t>Non-metasomatized Orogenic Periodotite</t>
  </si>
  <si>
    <t>Raobazhai, Dabie-Sulu RBZ-3</t>
  </si>
  <si>
    <t>Raobazhai, Dabie-Sulu RBZ-4</t>
  </si>
  <si>
    <t>Raobazhai, Dabie-Sulu RBZ-5</t>
  </si>
  <si>
    <t>Raobazhai, Dabie-Sulu RBZ-6</t>
  </si>
  <si>
    <t>Raobazhai, Dabie-Sulu RBZ-7</t>
  </si>
  <si>
    <t>Raobazhai, Dabie-Sulu RBZ-8</t>
  </si>
  <si>
    <t>Raobazhai, Dabie-Sulu RBZ-9</t>
  </si>
  <si>
    <t>Raobazhai, Dabie-Sulu RBZ-10</t>
  </si>
  <si>
    <t>Zimafang, Dabie-Sulu (RBZ-2)</t>
  </si>
  <si>
    <t>20171015-01 Hrossatunga A'a</t>
  </si>
  <si>
    <t>Laki Lavas, Iceland (Basalt)</t>
  </si>
  <si>
    <t>Laki Rootless Cones, Iceland (Basalt)</t>
  </si>
  <si>
    <t>Laki Explosive Tephra, Iceland (Basalt)</t>
  </si>
  <si>
    <t>Laki Crater Tephra, Iceland (Basalt)</t>
  </si>
  <si>
    <t>WM 1496-2 Hár/Tár</t>
  </si>
  <si>
    <t>BAÓ 070914-5</t>
  </si>
  <si>
    <t>ÁH/BAÓ 170914-01</t>
  </si>
  <si>
    <t>MSR 121114-1</t>
  </si>
  <si>
    <t>Holuhraun Explosive Tephra, Iceland (Basalt)</t>
  </si>
  <si>
    <t>Holuhraun Crater Tephra, Iceland (Basalt)</t>
  </si>
  <si>
    <t>RKPW-2</t>
  </si>
  <si>
    <t>This Study</t>
  </si>
  <si>
    <t>Holuhraun Lava, Iceland (Basalt)</t>
  </si>
  <si>
    <t>Sample Name</t>
  </si>
  <si>
    <t>Year</t>
  </si>
  <si>
    <t>No of analysis</t>
  </si>
  <si>
    <t>Days</t>
  </si>
  <si>
    <t>208 Pb (ppm)</t>
  </si>
  <si>
    <t>Holuhraun Iceland, post eruption 2nd spatter</t>
  </si>
  <si>
    <t>Location and type</t>
  </si>
  <si>
    <t>sample name</t>
  </si>
  <si>
    <t>eruption</t>
  </si>
  <si>
    <t>Analysis</t>
  </si>
  <si>
    <t>Pb (ppm)</t>
  </si>
  <si>
    <t xml:space="preserve">NRST </t>
  </si>
  <si>
    <t>/</t>
  </si>
  <si>
    <t>Nd</t>
  </si>
  <si>
    <t>Nb</t>
  </si>
  <si>
    <t>Nb (ppm)</t>
  </si>
  <si>
    <t>Y</t>
  </si>
  <si>
    <t>Zr (ppm)</t>
  </si>
  <si>
    <t>Y (ppm)</t>
  </si>
  <si>
    <t>d66Zn (JMC Lyon norm)</t>
  </si>
  <si>
    <t>Zr</t>
  </si>
  <si>
    <t>2sd</t>
  </si>
  <si>
    <t>d65 Cu (NRST corr)</t>
  </si>
  <si>
    <t>d66Zn (JMC Lyon corr)</t>
  </si>
  <si>
    <t>SiO2</t>
  </si>
  <si>
    <t>Days into eruption</t>
  </si>
  <si>
    <t>(wt%)</t>
  </si>
  <si>
    <t>FeOt</t>
  </si>
  <si>
    <t>MnO</t>
  </si>
  <si>
    <t>CaO</t>
  </si>
  <si>
    <t>NiO</t>
  </si>
  <si>
    <t>(ppm)</t>
  </si>
  <si>
    <t>Totals</t>
  </si>
  <si>
    <t>LOI</t>
  </si>
  <si>
    <t>Na+K</t>
  </si>
  <si>
    <t>H15</t>
  </si>
  <si>
    <t>Holuhraun 3A (-1)</t>
  </si>
  <si>
    <t>WM 1496-2 T</t>
  </si>
  <si>
    <t>WM 1496-2 Pele’s H/T</t>
  </si>
  <si>
    <t>BAJ 07092014-5</t>
  </si>
  <si>
    <t>BAÓ 210914 (67) T</t>
  </si>
  <si>
    <t>MSR 161014-03 T</t>
  </si>
  <si>
    <t>TTCG 041114-02 Snow</t>
  </si>
  <si>
    <t>PN 120215-01</t>
  </si>
  <si>
    <r>
      <t>SiO</t>
    </r>
    <r>
      <rPr>
        <b/>
        <vertAlign val="subscript"/>
        <sz val="10"/>
        <color theme="1"/>
        <rFont val="Times New Roman"/>
        <family val="1"/>
      </rPr>
      <t>2</t>
    </r>
  </si>
  <si>
    <r>
      <t>TiO</t>
    </r>
    <r>
      <rPr>
        <b/>
        <vertAlign val="subscript"/>
        <sz val="10"/>
        <color theme="1"/>
        <rFont val="Times New Roman"/>
        <family val="1"/>
      </rPr>
      <t>2</t>
    </r>
  </si>
  <si>
    <r>
      <t>Al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O</t>
    </r>
    <r>
      <rPr>
        <b/>
        <vertAlign val="subscript"/>
        <sz val="10"/>
        <color theme="1"/>
        <rFont val="Times New Roman"/>
        <family val="1"/>
      </rPr>
      <t>3</t>
    </r>
  </si>
  <si>
    <r>
      <t>Na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O</t>
    </r>
  </si>
  <si>
    <r>
      <t>K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O</t>
    </r>
  </si>
  <si>
    <r>
      <t>P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O</t>
    </r>
    <r>
      <rPr>
        <b/>
        <vertAlign val="subscript"/>
        <sz val="10"/>
        <color theme="1"/>
        <rFont val="Times New Roman"/>
        <family val="1"/>
      </rPr>
      <t>5</t>
    </r>
  </si>
  <si>
    <t>Tephra</t>
  </si>
  <si>
    <t>Lavas</t>
  </si>
  <si>
    <t>BAÓ 21092014-1 líf hraun</t>
  </si>
  <si>
    <t>MSR 16102014-02 líf hraun</t>
  </si>
  <si>
    <t>RA 041114-03 (í vatn)</t>
  </si>
  <si>
    <t>KGRA 20150121-01</t>
  </si>
  <si>
    <t>Lavas (active)</t>
  </si>
  <si>
    <t>Lavas (post eruption)</t>
  </si>
  <si>
    <t>20160815-001 A’a</t>
  </si>
  <si>
    <t>20160815-002a Shelly</t>
  </si>
  <si>
    <t>20160815-002b spatter</t>
  </si>
  <si>
    <t>20160815-003</t>
  </si>
  <si>
    <t>20160815-008 Baugar Base</t>
  </si>
  <si>
    <r>
      <t>2</t>
    </r>
    <r>
      <rPr>
        <vertAlign val="superscript"/>
        <sz val="10"/>
        <color theme="1"/>
        <rFont val="Times New Roman"/>
        <family val="1"/>
      </rPr>
      <t>nd</t>
    </r>
    <r>
      <rPr>
        <sz val="10"/>
        <color theme="1"/>
        <rFont val="Times New Roman"/>
        <family val="1"/>
      </rPr>
      <t xml:space="preserve"> Spatter pseudo tephra</t>
    </r>
  </si>
  <si>
    <r>
      <t>Cr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O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 xml:space="preserve"> </t>
    </r>
  </si>
  <si>
    <t>M1</t>
  </si>
  <si>
    <t>M2 T</t>
  </si>
  <si>
    <t>P1  20150925-004p (L4)</t>
  </si>
  <si>
    <t>20150925-011B (P1 cone)</t>
  </si>
  <si>
    <t>M3 T</t>
  </si>
  <si>
    <t>20150915-002A F2/M3-</t>
  </si>
  <si>
    <t>P2 20160918-012</t>
  </si>
  <si>
    <t>M4 Top T</t>
  </si>
  <si>
    <t>M4 Cone</t>
  </si>
  <si>
    <t>M5 (G3)</t>
  </si>
  <si>
    <t>M5 (G2)</t>
  </si>
  <si>
    <t>M5 (G1)</t>
  </si>
  <si>
    <t>M5 Cone</t>
  </si>
  <si>
    <t>F8 Cone -01</t>
  </si>
  <si>
    <t>F9 20160918-004 10-2</t>
  </si>
  <si>
    <t>P3 Cone phase</t>
  </si>
  <si>
    <t>M6 Waning fountaining</t>
  </si>
  <si>
    <t>&gt;140</t>
  </si>
  <si>
    <t>Tephras</t>
  </si>
  <si>
    <t>M4 Middle</t>
  </si>
  <si>
    <t>M4 Top</t>
  </si>
  <si>
    <t>M4 Base</t>
  </si>
  <si>
    <t>Type</t>
  </si>
  <si>
    <t>Explosive</t>
  </si>
  <si>
    <t>Cone</t>
  </si>
  <si>
    <t>Cone/very weak</t>
  </si>
  <si>
    <t>Rootless Cones</t>
  </si>
  <si>
    <t>Stakafell 20160916-001 a+B</t>
  </si>
  <si>
    <t>Innrieyrar-Eldborgarraðir  20160919-025</t>
  </si>
  <si>
    <t>Skaftádalur 20171016-01 (Hvammur)</t>
  </si>
  <si>
    <t>Brúnná 20171015-11</t>
  </si>
  <si>
    <t>Lowland lava arrivals</t>
  </si>
  <si>
    <t>Highland Lavas</t>
  </si>
  <si>
    <t>20160915-007 F9/10 P</t>
  </si>
  <si>
    <t>F9-10 Phhrás 20160918-008</t>
  </si>
  <si>
    <t>F8 20161010</t>
  </si>
  <si>
    <t>M5 20160919-017 (yngri)</t>
  </si>
  <si>
    <t>N OF P2 20160918-025</t>
  </si>
  <si>
    <t>P3/M6 20161010-003</t>
  </si>
  <si>
    <t>Skaftá Gorge N</t>
  </si>
  <si>
    <t>Batch No</t>
  </si>
  <si>
    <t>Sc</t>
  </si>
  <si>
    <t>Ti</t>
  </si>
  <si>
    <t>V</t>
  </si>
  <si>
    <t>Cr</t>
  </si>
  <si>
    <t>Mn</t>
  </si>
  <si>
    <t>Co</t>
  </si>
  <si>
    <t>Ni</t>
  </si>
  <si>
    <t>Cu</t>
  </si>
  <si>
    <t>Zn</t>
  </si>
  <si>
    <t>Ga</t>
  </si>
  <si>
    <t>Rb</t>
  </si>
  <si>
    <t>Sr</t>
  </si>
  <si>
    <t>357-05</t>
  </si>
  <si>
    <t>358-01</t>
  </si>
  <si>
    <t>369-05</t>
  </si>
  <si>
    <t>357-01</t>
  </si>
  <si>
    <t>369-09</t>
  </si>
  <si>
    <t>376-01</t>
  </si>
  <si>
    <t>358-05</t>
  </si>
  <si>
    <t>358-09</t>
  </si>
  <si>
    <t>369-08</t>
  </si>
  <si>
    <t>369-18</t>
  </si>
  <si>
    <t>358-12</t>
  </si>
  <si>
    <t>369-10</t>
  </si>
  <si>
    <t>357-03</t>
  </si>
  <si>
    <t>357-10</t>
  </si>
  <si>
    <t>369-20</t>
  </si>
  <si>
    <t>376-04</t>
  </si>
  <si>
    <t>358-18</t>
  </si>
  <si>
    <t>358-23</t>
  </si>
  <si>
    <t>Cs</t>
  </si>
  <si>
    <t>Ba</t>
  </si>
  <si>
    <t>La</t>
  </si>
  <si>
    <t>Ce</t>
  </si>
  <si>
    <t>Pr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</si>
  <si>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</si>
  <si>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</si>
  <si>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</si>
  <si>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</si>
  <si>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</si>
  <si>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</si>
  <si>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</si>
  <si>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</si>
  <si>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</si>
  <si>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</si>
  <si>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</si>
  <si>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</si>
  <si>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</si>
  <si>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</si>
  <si>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</si>
  <si>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358-02</t>
  </si>
  <si>
    <t>358-03</t>
  </si>
  <si>
    <t>369-06</t>
  </si>
  <si>
    <t>376-02</t>
  </si>
  <si>
    <t>358-13</t>
  </si>
  <si>
    <t>369-11</t>
  </si>
  <si>
    <t>376-03</t>
  </si>
  <si>
    <t>369-12</t>
  </si>
  <si>
    <t>357-07</t>
  </si>
  <si>
    <t>357-02</t>
  </si>
  <si>
    <t>358-19</t>
  </si>
  <si>
    <t>358-20</t>
  </si>
  <si>
    <t>358-21</t>
  </si>
  <si>
    <t>376-15</t>
  </si>
  <si>
    <t>MSR 280115-01 (or 02?)</t>
  </si>
  <si>
    <t>358-22</t>
  </si>
  <si>
    <t>358-24</t>
  </si>
  <si>
    <t>358-25</t>
  </si>
  <si>
    <t>Post eruption lavas</t>
  </si>
  <si>
    <t xml:space="preserve">20160815-001 a'a </t>
  </si>
  <si>
    <t xml:space="preserve">368-25 </t>
  </si>
  <si>
    <t xml:space="preserve">368-26 </t>
  </si>
  <si>
    <t>20160815-002 Shelly</t>
  </si>
  <si>
    <t xml:space="preserve">368-27 </t>
  </si>
  <si>
    <t xml:space="preserve">358-30 </t>
  </si>
  <si>
    <t xml:space="preserve">358-31 </t>
  </si>
  <si>
    <t xml:space="preserve">376-05 </t>
  </si>
  <si>
    <t xml:space="preserve">368-29 </t>
  </si>
  <si>
    <t xml:space="preserve">368-30 </t>
  </si>
  <si>
    <r>
      <t>20150807- 2</t>
    </r>
    <r>
      <rPr>
        <vertAlign val="superscript"/>
        <sz val="10"/>
        <color rgb="FF000000"/>
        <rFont val="Times New Roman"/>
        <family val="1"/>
      </rPr>
      <t>nd</t>
    </r>
    <r>
      <rPr>
        <sz val="10"/>
        <color rgb="FF000000"/>
        <rFont val="Times New Roman"/>
        <family val="1"/>
      </rPr>
      <t xml:space="preserve"> spatter</t>
    </r>
  </si>
  <si>
    <t>368-24</t>
  </si>
  <si>
    <t>367-13</t>
  </si>
  <si>
    <t>367-14</t>
  </si>
  <si>
    <t>376-07</t>
  </si>
  <si>
    <t>367-15</t>
  </si>
  <si>
    <t>369-22</t>
  </si>
  <si>
    <t>367-26</t>
  </si>
  <si>
    <t>367-16</t>
  </si>
  <si>
    <t>368-04</t>
  </si>
  <si>
    <t>376-06</t>
  </si>
  <si>
    <t>368-08</t>
  </si>
  <si>
    <t>368-07</t>
  </si>
  <si>
    <t>368-06</t>
  </si>
  <si>
    <t>369-23</t>
  </si>
  <si>
    <t>369-24</t>
  </si>
  <si>
    <t>367-18</t>
  </si>
  <si>
    <t>M6 Waning fountaining or 367-17</t>
  </si>
  <si>
    <t>376-08</t>
  </si>
  <si>
    <t>Cone/weak explosive</t>
  </si>
  <si>
    <t>First Arrivals</t>
  </si>
  <si>
    <t>368-11</t>
  </si>
  <si>
    <t>368-01</t>
  </si>
  <si>
    <t>368-02</t>
  </si>
  <si>
    <t>376-14</t>
  </si>
  <si>
    <t>368-12</t>
  </si>
  <si>
    <t>376-17</t>
  </si>
  <si>
    <t>376-18</t>
  </si>
  <si>
    <t>M1-3 +P1 20151013-003a (hraun final)</t>
  </si>
  <si>
    <t>367-21</t>
  </si>
  <si>
    <t>368-13</t>
  </si>
  <si>
    <t>M5 20160919-017 (yngri</t>
  </si>
  <si>
    <t>376-13</t>
  </si>
  <si>
    <t>376-09</t>
  </si>
  <si>
    <t>367-12</t>
  </si>
  <si>
    <t>367-01</t>
  </si>
  <si>
    <t>368-17</t>
  </si>
  <si>
    <t>368-19</t>
  </si>
  <si>
    <t>Skaftá Gorge N sequence</t>
  </si>
  <si>
    <t>Highlands</t>
  </si>
  <si>
    <t>Highland</t>
  </si>
  <si>
    <t>368-16</t>
  </si>
  <si>
    <t>368-18</t>
  </si>
  <si>
    <t>Stakfell Rótlaus Keilu 20160916-001A+B ®</t>
  </si>
  <si>
    <t>Lowlands</t>
  </si>
  <si>
    <t>367-27</t>
  </si>
  <si>
    <t>376-11</t>
  </si>
  <si>
    <t>367-02</t>
  </si>
  <si>
    <r>
      <t>367-10</t>
    </r>
    <r>
      <rPr>
        <b/>
        <sz val="10"/>
        <color rgb="FF000000"/>
        <rFont val="Times New Roman"/>
        <family val="1"/>
      </rPr>
      <t xml:space="preserve"> </t>
    </r>
  </si>
  <si>
    <t>367-05</t>
  </si>
  <si>
    <t>367-06</t>
  </si>
  <si>
    <t>376-12</t>
  </si>
  <si>
    <t>368-09</t>
  </si>
  <si>
    <t>368-10</t>
  </si>
  <si>
    <t xml:space="preserve">367-11  </t>
  </si>
  <si>
    <t>367-08</t>
  </si>
  <si>
    <t>376-10</t>
  </si>
  <si>
    <t>376-16</t>
  </si>
  <si>
    <t>Triangle type B (easy and fast)</t>
  </si>
  <si>
    <t>X</t>
  </si>
  <si>
    <t>Sulfide analysis_Holu</t>
  </si>
  <si>
    <t>Co+Ni Ratio</t>
  </si>
  <si>
    <t>Cu Ratio</t>
  </si>
  <si>
    <t>Fe Ratio</t>
  </si>
  <si>
    <t>Sulphides in melt next to phenocryst</t>
  </si>
  <si>
    <t>040914-1_Sulphide-2</t>
  </si>
  <si>
    <t xml:space="preserve">040914-1_Sulphide-3 </t>
  </si>
  <si>
    <t>Immiscible sulphide next to microlite</t>
  </si>
  <si>
    <t xml:space="preserve">040914-1_Sulphide-5 </t>
  </si>
  <si>
    <t xml:space="preserve">040914-1_Sulphide-6 </t>
  </si>
  <si>
    <t>Immscible sulphide associated with bubble</t>
  </si>
  <si>
    <t xml:space="preserve">040914-1_Sulphide-7 </t>
  </si>
  <si>
    <t>x</t>
  </si>
  <si>
    <t xml:space="preserve">BAO040914-6_Sulphide-1 </t>
  </si>
  <si>
    <t xml:space="preserve">KG070914_Sulphide-1 </t>
  </si>
  <si>
    <t>Immiscible sulphide</t>
  </si>
  <si>
    <t>KG070914_Sulphide-2</t>
  </si>
  <si>
    <t xml:space="preserve">KG070914_Sulphide-3 </t>
  </si>
  <si>
    <t>Immiscible sulphide, stretched</t>
  </si>
  <si>
    <t xml:space="preserve">0709201435x35_Sulphide-1 </t>
  </si>
  <si>
    <t>0709201435x35_Sulphide-3</t>
  </si>
  <si>
    <t xml:space="preserve">WM1481-1_Sulphide-1 </t>
  </si>
  <si>
    <t>Immscible sulphide associated with bubble and phenocryst</t>
  </si>
  <si>
    <t>WM1481-1_Sulphide-2</t>
  </si>
  <si>
    <t>WM1481-1_Sulphide-3</t>
  </si>
  <si>
    <t>Sulphides in melt next to phenocryst/in melted out area</t>
  </si>
  <si>
    <t xml:space="preserve">WM1499-1_Sulphide-1 </t>
  </si>
  <si>
    <t>WM1499-1_Sulphide-3</t>
  </si>
  <si>
    <t>WM1499-1_Sulphide-6</t>
  </si>
  <si>
    <t>WM1499-1_Sulphide-7</t>
  </si>
  <si>
    <t>WM1499-1_Sulphide-8</t>
  </si>
  <si>
    <t>AH100914-012_Sulphide-5</t>
  </si>
  <si>
    <t>AH100914-012_Sulphide-6</t>
  </si>
  <si>
    <t>AH100914-012_Sulphide-7</t>
  </si>
  <si>
    <t>Immiscible sulphide, near phenocryst</t>
  </si>
  <si>
    <t xml:space="preserve"> BAO160914-1(kl.2010)_Sulphide-1 </t>
  </si>
  <si>
    <t xml:space="preserve"> BAO160914-1(kl.2010)_Sulphide-3</t>
  </si>
  <si>
    <t>BAO170914-1_Sulphide-2</t>
  </si>
  <si>
    <t>Immiscible sulphide, near bubble</t>
  </si>
  <si>
    <t xml:space="preserve">BAO170914-04_Sulphide-1 </t>
  </si>
  <si>
    <t>BAO170914-04_Sulphide-2</t>
  </si>
  <si>
    <t>BAO170914-04_Sulphide-3</t>
  </si>
  <si>
    <t xml:space="preserve">MSR151014-1_Sulphide-1 </t>
  </si>
  <si>
    <t>MSR161014-2_Sulphide-2</t>
  </si>
  <si>
    <t>MSR161014-2_Sulphide-3</t>
  </si>
  <si>
    <t>MSR161014-2_Sulphide-4</t>
  </si>
  <si>
    <t>MSR161014-2_Sulphide-5</t>
  </si>
  <si>
    <t>Immscible sulphide associated with bubble (curved and on boundary)</t>
  </si>
  <si>
    <t>MSR161014-2_Sulphide-6</t>
  </si>
  <si>
    <t>MSR161014-2_Sulphide-7</t>
  </si>
  <si>
    <t>Immscible sulphide associated with elongated bubble</t>
  </si>
  <si>
    <t xml:space="preserve">TTCG061114-2_Sulphide-1 </t>
  </si>
  <si>
    <t xml:space="preserve">MSR121114-1_Sulphide-1 </t>
  </si>
  <si>
    <t>Sulfide analysis_Laki</t>
  </si>
  <si>
    <t xml:space="preserve">M1-sulphide-1 </t>
  </si>
  <si>
    <t>M1-sulphide-2</t>
  </si>
  <si>
    <t>M1-sulphide-3</t>
  </si>
  <si>
    <t xml:space="preserve">M2_Sulphide-1 </t>
  </si>
  <si>
    <t>Immiscible sulphide, near phenocryst. Crystallised texture</t>
  </si>
  <si>
    <t>P1explo_Sulphide-5</t>
  </si>
  <si>
    <t>P1explo_Sulphide-7</t>
  </si>
  <si>
    <t>P1Keilu_Sulphide-6</t>
  </si>
  <si>
    <t>P1Keilu_Sulphide-8</t>
  </si>
  <si>
    <t xml:space="preserve">M3-sulphide-1 </t>
  </si>
  <si>
    <t>M3-sulphide-3</t>
  </si>
  <si>
    <t>M3-sulphide-5</t>
  </si>
  <si>
    <t>G3_Sulphide-2</t>
  </si>
  <si>
    <t>G3_Sulphide-3</t>
  </si>
  <si>
    <t>G3_Sulphide-4</t>
  </si>
  <si>
    <t>Immiscible sulphide, near bubble and phenocryst</t>
  </si>
  <si>
    <t>G3_Sulphide-5</t>
  </si>
  <si>
    <t>G3_Sulphide-6</t>
  </si>
  <si>
    <t>G3_Sulphide-8</t>
  </si>
  <si>
    <t>G3_Sulphide-9</t>
  </si>
  <si>
    <t>G3_Sulphide-10</t>
  </si>
  <si>
    <t xml:space="preserve">M4 middle_sulphuide-1 </t>
  </si>
  <si>
    <t>M4 middle_sulphuide-2</t>
  </si>
  <si>
    <t>M4 middle_sulphuide-3</t>
  </si>
  <si>
    <t xml:space="preserve">G2_Sulphide-1 </t>
  </si>
  <si>
    <t>Sulphides in melted out area/in phenocryst</t>
  </si>
  <si>
    <t>G2_Sulphide-2</t>
  </si>
  <si>
    <t>G2_Sulphide-7</t>
  </si>
  <si>
    <t>G2_Sulphide-8</t>
  </si>
  <si>
    <t xml:space="preserve">M4base_Sulphide-1 </t>
  </si>
  <si>
    <t>M4base_Sulphide-3</t>
  </si>
  <si>
    <t>Immiscible sulphide, crystallised texture like surrounding glass</t>
  </si>
  <si>
    <t>M6_Sulphide-1</t>
  </si>
  <si>
    <t>M6_Sulphide-4</t>
  </si>
  <si>
    <t>M6_Sulphide-5</t>
  </si>
  <si>
    <t>M6_Sulphide-8</t>
  </si>
  <si>
    <t>M6_Sulphide-9</t>
  </si>
  <si>
    <t>Sulphides in melted out area/in phenocryst (quenched texture, like surrounding sample glass)</t>
  </si>
  <si>
    <t xml:space="preserve">Byrda_Sulphide-1 </t>
  </si>
  <si>
    <t>Project : for sulfide analysis_0003</t>
  </si>
  <si>
    <t>Co and Ni</t>
  </si>
  <si>
    <t>Mo (Mass %)</t>
  </si>
  <si>
    <t>Zn (Mass %)</t>
  </si>
  <si>
    <t>S (Mass %)</t>
  </si>
  <si>
    <t>Total (%)</t>
  </si>
  <si>
    <t>Total - S</t>
  </si>
  <si>
    <t>Cu (Mass %)</t>
  </si>
  <si>
    <t>Fe (Mass %)</t>
  </si>
  <si>
    <t>Ni (Mass %)</t>
  </si>
  <si>
    <t>Co (Mass %)</t>
  </si>
  <si>
    <t>Cu after S</t>
  </si>
  <si>
    <t>Fe after S</t>
  </si>
  <si>
    <t>Ni after S</t>
  </si>
  <si>
    <t>Co after S</t>
  </si>
  <si>
    <t>Zn after S</t>
  </si>
  <si>
    <t>Mo after S</t>
  </si>
  <si>
    <t>Total *</t>
  </si>
  <si>
    <t>Total after S recalb.</t>
  </si>
  <si>
    <t xml:space="preserve"> Position No. :    56</t>
  </si>
  <si>
    <t xml:space="preserve"> Position No. :    57</t>
  </si>
  <si>
    <t xml:space="preserve"> Position No. :    58</t>
  </si>
  <si>
    <t xml:space="preserve"> Position No. :    8</t>
  </si>
  <si>
    <t>Position No. :    33</t>
  </si>
  <si>
    <t>Position No. :    35</t>
  </si>
  <si>
    <t xml:space="preserve"> Position No. :    6</t>
  </si>
  <si>
    <t xml:space="preserve"> Position No. :    51</t>
  </si>
  <si>
    <t xml:space="preserve"> Position No. :    53</t>
  </si>
  <si>
    <t xml:space="preserve"> Position No. :    55</t>
  </si>
  <si>
    <t xml:space="preserve"> Position No. :    23</t>
  </si>
  <si>
    <t>M4Base_Sulphide-2</t>
  </si>
  <si>
    <t xml:space="preserve"> Position No. :    24</t>
  </si>
  <si>
    <t>M4Base_Sulphide-3</t>
  </si>
  <si>
    <t xml:space="preserve"> Position No. :    25</t>
  </si>
  <si>
    <t>M4Base_Sulphide-4</t>
  </si>
  <si>
    <t xml:space="preserve"> Position No. :    26</t>
  </si>
  <si>
    <t>M4Base_Sulphide-5</t>
  </si>
  <si>
    <t xml:space="preserve"> Position No. :    27</t>
  </si>
  <si>
    <t>M4Base_Sulphide-6</t>
  </si>
  <si>
    <t xml:space="preserve"> Position No. :    29</t>
  </si>
  <si>
    <t>M4Base_Sulphide-8</t>
  </si>
  <si>
    <t xml:space="preserve"> Position No. :    30</t>
  </si>
  <si>
    <t>M4Base_Sulphide-9</t>
  </si>
  <si>
    <t xml:space="preserve"> Position No. :    31</t>
  </si>
  <si>
    <t>M4Base_Sulphide-10</t>
  </si>
  <si>
    <t xml:space="preserve"> Position No. :    43</t>
  </si>
  <si>
    <t xml:space="preserve"> Position No. :    44</t>
  </si>
  <si>
    <t xml:space="preserve"> Position No. :    45</t>
  </si>
  <si>
    <t xml:space="preserve"> Position No. :    32</t>
  </si>
  <si>
    <t xml:space="preserve"> Position No. :    33</t>
  </si>
  <si>
    <t xml:space="preserve"> Position No. :    38</t>
  </si>
  <si>
    <t xml:space="preserve"> Position No. :    39</t>
  </si>
  <si>
    <t xml:space="preserve"> Position No. :    40</t>
  </si>
  <si>
    <t xml:space="preserve">G3(m4base)_Sulphide-1 </t>
  </si>
  <si>
    <t xml:space="preserve"> Position No. :    42</t>
  </si>
  <si>
    <t>G3(m4base)_Sulphide-3</t>
  </si>
  <si>
    <t xml:space="preserve"> Position No. :    9</t>
  </si>
  <si>
    <t xml:space="preserve"> Position No. :    12</t>
  </si>
  <si>
    <t xml:space="preserve"> Position No. :    13</t>
  </si>
  <si>
    <t xml:space="preserve"> Position No. :    16</t>
  </si>
  <si>
    <t xml:space="preserve"> Position No. :    17</t>
  </si>
  <si>
    <t xml:space="preserve"> Position No. :    66</t>
  </si>
  <si>
    <t>Project : for sulfide analysis_0004</t>
  </si>
  <si>
    <t>Probe Dia. (microns)</t>
  </si>
  <si>
    <t>Total %</t>
  </si>
  <si>
    <t>TOTAL -S</t>
  </si>
  <si>
    <t>TOTAL*</t>
  </si>
  <si>
    <t>Total after S</t>
  </si>
  <si>
    <t>Position No. :    7</t>
  </si>
  <si>
    <t>Position No. :    8</t>
  </si>
  <si>
    <t>Position No. :    10</t>
  </si>
  <si>
    <t>Position No. :    11</t>
  </si>
  <si>
    <t>Position No. :    12</t>
  </si>
  <si>
    <t xml:space="preserve"> Position No. :    65</t>
  </si>
  <si>
    <t xml:space="preserve"> Position No. :    59</t>
  </si>
  <si>
    <t xml:space="preserve"> Position No. :    60</t>
  </si>
  <si>
    <t xml:space="preserve"> Position No. :    61</t>
  </si>
  <si>
    <t xml:space="preserve"> Position No. :    73</t>
  </si>
  <si>
    <t xml:space="preserve"> Position No. :    75</t>
  </si>
  <si>
    <t xml:space="preserve"> Position No. :    69</t>
  </si>
  <si>
    <t xml:space="preserve"> Position No. :    70</t>
  </si>
  <si>
    <t xml:space="preserve"> Position No. :    71</t>
  </si>
  <si>
    <t xml:space="preserve"> Position No. :    77</t>
  </si>
  <si>
    <t xml:space="preserve"> Position No. :    79</t>
  </si>
  <si>
    <t xml:space="preserve"> Position No. :    82</t>
  </si>
  <si>
    <t xml:space="preserve"> Position No. :    83</t>
  </si>
  <si>
    <t xml:space="preserve"> Position No. :    84</t>
  </si>
  <si>
    <t>Position No. :    51</t>
  </si>
  <si>
    <t>Position No. :    52</t>
  </si>
  <si>
    <t>Position No. :    53</t>
  </si>
  <si>
    <t xml:space="preserve"> Position No. :    18</t>
  </si>
  <si>
    <t xml:space="preserve"> Position No. :    20</t>
  </si>
  <si>
    <t xml:space="preserve"> Position No. :    86</t>
  </si>
  <si>
    <t xml:space="preserve"> Position No. :    62</t>
  </si>
  <si>
    <t xml:space="preserve"> Position No. :    63</t>
  </si>
  <si>
    <t xml:space="preserve"> Position No. :    64</t>
  </si>
  <si>
    <t>Position No. :    1</t>
  </si>
  <si>
    <t>Position No. :    41</t>
  </si>
  <si>
    <t>Position No. :    42</t>
  </si>
  <si>
    <t>Position No. :    43</t>
  </si>
  <si>
    <t>Position No. :    44</t>
  </si>
  <si>
    <t>Position No. :    45</t>
  </si>
  <si>
    <t>Position No. :    46</t>
  </si>
  <si>
    <t>Position No. :    37</t>
  </si>
  <si>
    <t xml:space="preserve"> Position No. :    76</t>
  </si>
  <si>
    <t>Sample#</t>
  </si>
  <si>
    <t>Comment</t>
  </si>
  <si>
    <t>FeO</t>
  </si>
  <si>
    <t>Total</t>
  </si>
  <si>
    <t>S (ppm)</t>
  </si>
  <si>
    <t>a99_1</t>
  </si>
  <si>
    <t>a99_2</t>
  </si>
  <si>
    <t>a99_3</t>
  </si>
  <si>
    <t>a99_4</t>
  </si>
  <si>
    <t>a99_5</t>
  </si>
  <si>
    <t>ÁH01092014</t>
  </si>
  <si>
    <t>Rind_1</t>
  </si>
  <si>
    <t>Rind_2</t>
  </si>
  <si>
    <t>Rind_3</t>
  </si>
  <si>
    <t>Rind_4</t>
  </si>
  <si>
    <t>Rind_5</t>
  </si>
  <si>
    <t>Rind_6</t>
  </si>
  <si>
    <t>Rind_7</t>
  </si>
  <si>
    <t>Rind_8</t>
  </si>
  <si>
    <t>Rind_9</t>
  </si>
  <si>
    <t>Rind_10</t>
  </si>
  <si>
    <t>Rind_11</t>
  </si>
  <si>
    <t>Rind_12</t>
  </si>
  <si>
    <t>Rind_13</t>
  </si>
  <si>
    <t>Rind_14</t>
  </si>
  <si>
    <t>Rind_15</t>
  </si>
  <si>
    <t>Rind_16</t>
  </si>
  <si>
    <t>Rind_17</t>
  </si>
  <si>
    <t>Rind_18</t>
  </si>
  <si>
    <t>Rind_19</t>
  </si>
  <si>
    <t>Rind_20</t>
  </si>
  <si>
    <t>InnerRind_1</t>
  </si>
  <si>
    <t>InnerRind_2</t>
  </si>
  <si>
    <t>InnerRind_3</t>
  </si>
  <si>
    <t>InnerRind_4</t>
  </si>
  <si>
    <t>InnerRind_5</t>
  </si>
  <si>
    <t>InnerRind_6</t>
  </si>
  <si>
    <t>InnerRind_7</t>
  </si>
  <si>
    <t>InnerRind_8</t>
  </si>
  <si>
    <t>InnerRind_9</t>
  </si>
  <si>
    <t>InnerRind_10</t>
  </si>
  <si>
    <t>Mature_1</t>
  </si>
  <si>
    <t>Mature_2</t>
  </si>
  <si>
    <t>Mature_3</t>
  </si>
  <si>
    <t>Mature_4</t>
  </si>
  <si>
    <t>Mature_5</t>
  </si>
  <si>
    <t>Mature_6</t>
  </si>
  <si>
    <t>Mature_7</t>
  </si>
  <si>
    <t>Mature_8</t>
  </si>
  <si>
    <t>Mature_9</t>
  </si>
  <si>
    <t>Mature_10</t>
  </si>
  <si>
    <t>VeryMat_1</t>
  </si>
  <si>
    <t>VeryMat_2</t>
  </si>
  <si>
    <t>VeryMat_3</t>
  </si>
  <si>
    <t>VeryMat_4</t>
  </si>
  <si>
    <t>VeryMat_5</t>
  </si>
  <si>
    <t>VeryMat_6</t>
  </si>
  <si>
    <t>VeryMat_7</t>
  </si>
  <si>
    <t>VeryMat_8</t>
  </si>
  <si>
    <t>VeryMat_9</t>
  </si>
  <si>
    <t>VeryMat_10</t>
  </si>
  <si>
    <t>Ultrafoam_1</t>
  </si>
  <si>
    <t>Ultrafoam_2</t>
  </si>
  <si>
    <t>Ultrafoam_3</t>
  </si>
  <si>
    <t>Ultrafoam_4</t>
  </si>
  <si>
    <t>Ultrafoam_5</t>
  </si>
  <si>
    <t>Ultrafoam_6</t>
  </si>
  <si>
    <t>Ultrafoam_7</t>
  </si>
  <si>
    <t>Ultrafoam_8</t>
  </si>
  <si>
    <t>Ultrafoam_10</t>
  </si>
  <si>
    <t>ÁH17092014</t>
  </si>
  <si>
    <t>Mixed_1</t>
  </si>
  <si>
    <t>Mixed_2</t>
  </si>
  <si>
    <t>Mixed_3</t>
  </si>
  <si>
    <t>Mixed_4</t>
  </si>
  <si>
    <t>Mixed_5</t>
  </si>
  <si>
    <t>Mixed_6</t>
  </si>
  <si>
    <t>Mixed_7</t>
  </si>
  <si>
    <t>Mixed_8</t>
  </si>
  <si>
    <t>Mixed_9</t>
  </si>
  <si>
    <t>Mixed_10</t>
  </si>
  <si>
    <t>Laki-M2-A1-1</t>
  </si>
  <si>
    <t>Laki-M2-A1-2</t>
  </si>
  <si>
    <t>Laki-M2-A1-3</t>
  </si>
  <si>
    <t>Laki-M2-A1-4</t>
  </si>
  <si>
    <t>Laki-M2-A1-5</t>
  </si>
  <si>
    <t>Laki-M2-A2-6</t>
  </si>
  <si>
    <t>Laki-M2-A2-7</t>
  </si>
  <si>
    <t>Laki-M2-A2-8</t>
  </si>
  <si>
    <t>Laki-M2-A2-9</t>
  </si>
  <si>
    <t>Laki-M2-A2-10</t>
  </si>
  <si>
    <t>Laki-M2-A3-11</t>
  </si>
  <si>
    <t>Laki-M2-A3-12</t>
  </si>
  <si>
    <t>Laki-M2-A3-13</t>
  </si>
  <si>
    <t>Laki-M2-A3-14</t>
  </si>
  <si>
    <t>Laki-M2-A4-16</t>
  </si>
  <si>
    <t>Laki-M2-A4-17</t>
  </si>
  <si>
    <t>Laki-M2-A4-18</t>
  </si>
  <si>
    <t>Laki-M2-A4-19</t>
  </si>
  <si>
    <t>Laki-M2-A4-20</t>
  </si>
  <si>
    <t>Laki-M2-A5-21</t>
  </si>
  <si>
    <t>Laki-M2-A5-22</t>
  </si>
  <si>
    <t>Laki-M2-A5-23</t>
  </si>
  <si>
    <t>Laki-M2-A5-24</t>
  </si>
  <si>
    <t>Laki-M2-A5-25</t>
  </si>
  <si>
    <t>Laki-M2-A6-26</t>
  </si>
  <si>
    <t>Laki-M2-A6-27</t>
  </si>
  <si>
    <t>Laki-M2-A6-28</t>
  </si>
  <si>
    <t>Laki-M2-A6-29</t>
  </si>
  <si>
    <t>Laki-M2-A6-30</t>
  </si>
  <si>
    <t>Laki-M2-A8-36</t>
  </si>
  <si>
    <t>Laki-M2-A8-37</t>
  </si>
  <si>
    <t>Laki-M2-A8-38</t>
  </si>
  <si>
    <t>Laki-M2-A8-39</t>
  </si>
  <si>
    <t>Laki-M2-A8-40</t>
  </si>
  <si>
    <t>Laki-M2-A10-46</t>
  </si>
  <si>
    <t>Laki-M2-A10-47</t>
  </si>
  <si>
    <t>Laki-M2-A10-48</t>
  </si>
  <si>
    <t>Laki-M2-A10-49</t>
  </si>
  <si>
    <t>Laki-M2-A10-50</t>
  </si>
  <si>
    <t>Laki-M2-A7-31</t>
  </si>
  <si>
    <t>Laki-M2-A7-32</t>
  </si>
  <si>
    <t>Laki-M2-A7-33</t>
  </si>
  <si>
    <t>Laki-M2-A7-34</t>
  </si>
  <si>
    <t>Laki-M2-A7-35</t>
  </si>
  <si>
    <t>Laki-M2-A9-41</t>
  </si>
  <si>
    <t>Laki-M2-A9-42</t>
  </si>
  <si>
    <t>Laki-M2-A9-43</t>
  </si>
  <si>
    <t>Laki-M2-A9-44</t>
  </si>
  <si>
    <t>Laki-M2-A9-45</t>
  </si>
  <si>
    <t>Laki-M2-A11-51</t>
  </si>
  <si>
    <t>Laki-M2-A11-52</t>
  </si>
  <si>
    <t>Laki-M2-A11-53</t>
  </si>
  <si>
    <t>Laki-M2-A11-54</t>
  </si>
  <si>
    <t>Laki-M2-A11-55</t>
  </si>
  <si>
    <t>Laki-M2-A15-71</t>
  </si>
  <si>
    <t>Laki-M2-A15-72</t>
  </si>
  <si>
    <t>Laki-M2-A15-73</t>
  </si>
  <si>
    <t>Laki-M2-A15-74</t>
  </si>
  <si>
    <t>Laki-M2-A15-75</t>
  </si>
  <si>
    <t>M2-A20-1</t>
  </si>
  <si>
    <t>M2-A20-2</t>
  </si>
  <si>
    <t>M2-A20-3</t>
  </si>
  <si>
    <t>M2-A20-4</t>
  </si>
  <si>
    <t>M2-A20-5</t>
  </si>
  <si>
    <t>Laki-M2-A12-56</t>
  </si>
  <si>
    <t>Laki-M2-A12-57</t>
  </si>
  <si>
    <t>Laki-M2-A12-58</t>
  </si>
  <si>
    <t>Laki-M2-A12-59</t>
  </si>
  <si>
    <t>Laki-M2-A12-60</t>
  </si>
  <si>
    <t>Laki-M2-A13-61</t>
  </si>
  <si>
    <t>Laki-M2-A13-62</t>
  </si>
  <si>
    <t>Laki-M2-A13-63</t>
  </si>
  <si>
    <t>Laki-M2-A13-64</t>
  </si>
  <si>
    <t>Laki-M2-A13-65</t>
  </si>
  <si>
    <t>Laki-M2-A14-66</t>
  </si>
  <si>
    <t>Laki-M2-A14-67</t>
  </si>
  <si>
    <t>Laki-M2-A14-68</t>
  </si>
  <si>
    <t>Laki-M2-A14-69</t>
  </si>
  <si>
    <t>Laki-M2-A14-70</t>
  </si>
  <si>
    <t>M4-A13-1</t>
  </si>
  <si>
    <t>M4-A13-2</t>
  </si>
  <si>
    <t>M4-A13-3</t>
  </si>
  <si>
    <t>M4-A13-4</t>
  </si>
  <si>
    <t>M4-A13-5</t>
  </si>
  <si>
    <t>M4-A14-1</t>
  </si>
  <si>
    <t>M4-A14-2</t>
  </si>
  <si>
    <t>M4-A14-3</t>
  </si>
  <si>
    <t>M4-A14-4</t>
  </si>
  <si>
    <t>M4-A14-5</t>
  </si>
  <si>
    <t>M4-A11-1</t>
  </si>
  <si>
    <t>M4-A11-2</t>
  </si>
  <si>
    <t>M4-A11-3</t>
  </si>
  <si>
    <t>M4-A11-4</t>
  </si>
  <si>
    <t>M4-A11-5</t>
  </si>
  <si>
    <t>M4-A12-2</t>
  </si>
  <si>
    <t>M4-A12-3</t>
  </si>
  <si>
    <t>M4-A12-5</t>
  </si>
  <si>
    <t>M4-A6-1</t>
  </si>
  <si>
    <t>M4-A6-2</t>
  </si>
  <si>
    <t>M4-A6-3</t>
  </si>
  <si>
    <t>M4-A6-4</t>
  </si>
  <si>
    <t>M4-A6-5</t>
  </si>
  <si>
    <t>M4-A7-1</t>
  </si>
  <si>
    <t>M4-A7-2</t>
  </si>
  <si>
    <t>M4-A7-5</t>
  </si>
  <si>
    <t>M4-A8-2</t>
  </si>
  <si>
    <t>M4-A8-3</t>
  </si>
  <si>
    <t>M4-A8-4</t>
  </si>
  <si>
    <t>M4-A8-5</t>
  </si>
  <si>
    <t>M4-A9-1</t>
  </si>
  <si>
    <t>M4-A9-2</t>
  </si>
  <si>
    <t>M4-A9-3</t>
  </si>
  <si>
    <t>M4-A5-1</t>
  </si>
  <si>
    <t>M4-A5-2</t>
  </si>
  <si>
    <t>M4-A5-3</t>
  </si>
  <si>
    <t>M4-A5-4</t>
  </si>
  <si>
    <t>M4-A5-5</t>
  </si>
  <si>
    <t>M4-A1-1</t>
  </si>
  <si>
    <t>M4-A1-2</t>
  </si>
  <si>
    <t>M4-A1-3</t>
  </si>
  <si>
    <t>M4-A1-4</t>
  </si>
  <si>
    <t>M4-A1-5</t>
  </si>
  <si>
    <t>M4-A2-1</t>
  </si>
  <si>
    <t>M4-A2-2</t>
  </si>
  <si>
    <t>M4-A2-3</t>
  </si>
  <si>
    <t>M4-A2-4</t>
  </si>
  <si>
    <t>M4-A2-5</t>
  </si>
  <si>
    <t>M4-A4-1</t>
  </si>
  <si>
    <t>M4-A4-2</t>
  </si>
  <si>
    <t>M4-A4-3</t>
  </si>
  <si>
    <t>M4-A4-4</t>
  </si>
  <si>
    <t>M4-A4-5</t>
  </si>
  <si>
    <t>M4-A10-1</t>
  </si>
  <si>
    <t>M4-A10-2</t>
  </si>
  <si>
    <t>M4-A10-3</t>
  </si>
  <si>
    <t>M4-A10-4</t>
  </si>
  <si>
    <t>M4-A10-5</t>
  </si>
  <si>
    <t>M2-A17-1</t>
  </si>
  <si>
    <t>M2-A17-2</t>
  </si>
  <si>
    <t>M2-A17-3</t>
  </si>
  <si>
    <t>M2-A17-4</t>
  </si>
  <si>
    <t>M2-A17-5</t>
  </si>
  <si>
    <t>M2-A18-1</t>
  </si>
  <si>
    <t>M2-A18-2</t>
  </si>
  <si>
    <t>M2-A18-3</t>
  </si>
  <si>
    <t>M2-A18-4</t>
  </si>
  <si>
    <t>M2-A18-5</t>
  </si>
  <si>
    <t>Laki-P3-A1-1</t>
  </si>
  <si>
    <t>Laki-P3-A1-2</t>
  </si>
  <si>
    <t>Laki-P3-A1-3</t>
  </si>
  <si>
    <t>Laki-P3-A1-4</t>
  </si>
  <si>
    <t>Laki-P3-A1-5</t>
  </si>
  <si>
    <t>Laki-P3-A1-6</t>
  </si>
  <si>
    <t>Laki-P3-A2-7</t>
  </si>
  <si>
    <t>Laki-P3-A2-8</t>
  </si>
  <si>
    <t>Laki-P3-A2-9</t>
  </si>
  <si>
    <t>Laki-P3-A2-10</t>
  </si>
  <si>
    <t>Laki-P3-A2-11</t>
  </si>
  <si>
    <t>Laki-P3-A4-17</t>
  </si>
  <si>
    <t>Laki-P3-A4-18</t>
  </si>
  <si>
    <t>Laki-P3-A4-19</t>
  </si>
  <si>
    <t>Laki-P3-A4-20</t>
  </si>
  <si>
    <t>Laki-P3-A3-12</t>
  </si>
  <si>
    <t>Laki-P3-A3-13</t>
  </si>
  <si>
    <t>Laki-P3-A3-14</t>
  </si>
  <si>
    <t>Laki-P3-A3-15</t>
  </si>
  <si>
    <t>Laki-P3-A3-16</t>
  </si>
  <si>
    <t>Laki-M6-A4-21</t>
  </si>
  <si>
    <t>Laki-M6-A4-22</t>
  </si>
  <si>
    <t>Laki-M6-A4-23</t>
  </si>
  <si>
    <t>Laki-M6-A4-24</t>
  </si>
  <si>
    <t>Laki-M6-A4-25</t>
  </si>
  <si>
    <t>Laki-M6-A5-26</t>
  </si>
  <si>
    <t>Laki-M6-A5-27</t>
  </si>
  <si>
    <t>Laki-M6-A5-28</t>
  </si>
  <si>
    <t>Laki-M6-A5-29</t>
  </si>
  <si>
    <t>Laki-M6-A5-30</t>
  </si>
  <si>
    <t>Laki-M6-A1-6</t>
  </si>
  <si>
    <t>Laki-M6-A1-7</t>
  </si>
  <si>
    <t>Laki-M6-A1-8</t>
  </si>
  <si>
    <t>Laki-M6-A1-9</t>
  </si>
  <si>
    <t>Laki-M6-A1-10</t>
  </si>
  <si>
    <t>Laki-M6-A2-11</t>
  </si>
  <si>
    <t>Laki-M6-A2-12</t>
  </si>
  <si>
    <t>Laki-M6-A2-13</t>
  </si>
  <si>
    <t>Laki-M6-A2-14</t>
  </si>
  <si>
    <t>Laki-M6-A2-15</t>
  </si>
  <si>
    <t>Laki-M6-A3-16</t>
  </si>
  <si>
    <t>Laki-M6-A3-17</t>
  </si>
  <si>
    <t>Laki-M6-A3-18</t>
  </si>
  <si>
    <t>Laki-M6-A3-19</t>
  </si>
  <si>
    <t>Laki-M6-A3-20</t>
  </si>
  <si>
    <t>Laki-M6-A7-36</t>
  </si>
  <si>
    <t>Laki-M6-A7-37</t>
  </si>
  <si>
    <t>Laki-M6-A7-38</t>
  </si>
  <si>
    <t>Laki-M6-A7-39</t>
  </si>
  <si>
    <t>Laki-M6-A7-40</t>
  </si>
  <si>
    <t>Laki-M6-A1-1</t>
  </si>
  <si>
    <t>Laki-M6-A1-2</t>
  </si>
  <si>
    <t>Laki-M6-A1-3</t>
  </si>
  <si>
    <t>Laki-M6-A1-4</t>
  </si>
  <si>
    <t>Laki-M6-A1-5</t>
  </si>
  <si>
    <t>Laki-M6-A6-31</t>
  </si>
  <si>
    <t>Laki-M6-A6-32</t>
  </si>
  <si>
    <t>Laki-M6-A6-33</t>
  </si>
  <si>
    <t>Laki-M6-A6-34</t>
  </si>
  <si>
    <t>Laki-M6-A6-35</t>
  </si>
  <si>
    <t>Laki-M6-A8-41</t>
  </si>
  <si>
    <t>Laki-M6-A8-42</t>
  </si>
  <si>
    <t>Laki-M6-A8-43</t>
  </si>
  <si>
    <t>Laki-M6-A8-44</t>
  </si>
  <si>
    <t>Laki-M6-A8-45</t>
  </si>
  <si>
    <t>M2</t>
  </si>
  <si>
    <t>M4</t>
  </si>
  <si>
    <t>Point</t>
  </si>
  <si>
    <t>Very Mature</t>
  </si>
  <si>
    <t>Mature</t>
  </si>
  <si>
    <t>Ultra-vesicular foam</t>
  </si>
  <si>
    <t>Rind</t>
  </si>
  <si>
    <t>Rind?</t>
  </si>
  <si>
    <t>Transitional/Mature (2)</t>
  </si>
  <si>
    <t>Ultra-vesicular foam primary</t>
  </si>
  <si>
    <t>Ultra-vesicular foam growth</t>
  </si>
  <si>
    <t>Inner Rind</t>
  </si>
  <si>
    <t>Very mature</t>
  </si>
  <si>
    <t>embayment exclu.</t>
  </si>
  <si>
    <t>Gl in xtl exclu.</t>
  </si>
  <si>
    <t>Average</t>
  </si>
  <si>
    <t xml:space="preserve">Average </t>
  </si>
  <si>
    <t>Holuhraun</t>
  </si>
  <si>
    <t>Microtextural analysis</t>
  </si>
  <si>
    <t>EMPA groundmass glass analysis</t>
  </si>
  <si>
    <t>Major elements</t>
  </si>
  <si>
    <t>Trace elements</t>
  </si>
  <si>
    <t>d65 Cu</t>
  </si>
  <si>
    <t>d66 Zn</t>
  </si>
  <si>
    <t>Thin section</t>
  </si>
  <si>
    <t>Sample Type</t>
  </si>
  <si>
    <t>EMPA Sulfide analysis</t>
  </si>
  <si>
    <t>BAÓ 040914-6</t>
  </si>
  <si>
    <t>CRG 070914-01</t>
  </si>
  <si>
    <t>35x35 07092014</t>
  </si>
  <si>
    <t>WM1481-1</t>
  </si>
  <si>
    <t>WM 1499-1</t>
  </si>
  <si>
    <t>ÁH 100914-012</t>
  </si>
  <si>
    <t>BAÓ160914-01 kl 20:20</t>
  </si>
  <si>
    <t>BAÓ 170914-04</t>
  </si>
  <si>
    <t>MSR 161014-02</t>
  </si>
  <si>
    <t>MSR 151014-01</t>
  </si>
  <si>
    <t>TTCG 061114-2</t>
  </si>
  <si>
    <t>N</t>
  </si>
  <si>
    <t>W</t>
  </si>
  <si>
    <t>Nameless NE ridge</t>
  </si>
  <si>
    <r>
      <t>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Spatter pseudo tephra</t>
    </r>
  </si>
  <si>
    <t>d66Cu-norm (JMC-Lyon corrected)</t>
  </si>
  <si>
    <t>USGS st.</t>
  </si>
  <si>
    <t>d65 Cu- Ni norm (NRST corr)</t>
  </si>
  <si>
    <t>First Lava Arrivals</t>
  </si>
  <si>
    <t>Cone Tephra</t>
  </si>
  <si>
    <t>Explosive Tephra</t>
  </si>
  <si>
    <t>MSR 301014-1A</t>
  </si>
  <si>
    <t>AH041014-01</t>
  </si>
  <si>
    <t>WM-1497-4</t>
  </si>
  <si>
    <t>RKPW-3</t>
  </si>
  <si>
    <t>WM-21102014-01</t>
  </si>
  <si>
    <t>AH-170914-3 (suðri)</t>
  </si>
  <si>
    <t>20140917 BAO-5</t>
  </si>
  <si>
    <t>20140920- BAO-3</t>
  </si>
  <si>
    <t>20140907 WM-1</t>
  </si>
  <si>
    <t>JAS140914-001</t>
  </si>
  <si>
    <t>WM-1499-2</t>
  </si>
  <si>
    <t>ÞÞJIJ081014-02</t>
  </si>
  <si>
    <t>ERG 260914-03</t>
  </si>
  <si>
    <t>JPR-030914-3</t>
  </si>
  <si>
    <t>MSR-170215-1</t>
  </si>
  <si>
    <t>MSR-190215-1A</t>
  </si>
  <si>
    <t>MSR-180215-2</t>
  </si>
  <si>
    <t>MSR-131114-1</t>
  </si>
  <si>
    <t>MSR-180215-1A</t>
  </si>
  <si>
    <t>MSR-180215-3</t>
  </si>
  <si>
    <t>MSR-280115-2</t>
  </si>
  <si>
    <t>PKT77-B</t>
  </si>
  <si>
    <t>N0-81</t>
  </si>
  <si>
    <t>MSR 161014-01</t>
  </si>
  <si>
    <t>TT-071114-02</t>
  </si>
  <si>
    <t>KG-20150121-02</t>
  </si>
  <si>
    <t>AH-141205-02</t>
  </si>
  <si>
    <t>MSR-05022015-2A</t>
  </si>
  <si>
    <t>MSR-271114-2</t>
  </si>
  <si>
    <t>MSR-121114-1</t>
  </si>
  <si>
    <t>replicate</t>
  </si>
  <si>
    <t>Gráhóll A'a með Skaftá 20171016-08</t>
  </si>
  <si>
    <t xml:space="preserve">Gráhóll A'a með Skaftá 20171016-08 </t>
  </si>
  <si>
    <t>Gráhóll A'a með Skaftá 20171016-08 (digestion for dCu)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</si>
</sst>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00"/>
    <numFmt numFmtId="167" formatCode="0.0000000"/>
  </numFmts>
  <fonts count="36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sz val="8"/>
      <name val="Calibri"/>
      <family val="2"/>
      <scheme val="minor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rgb="FF000000"/>
      <name val="Times New Roman"/>
      <family val="1"/>
    </font>
    <font>
      <sz val="12"/>
      <name val="Times Roman"/>
    </font>
    <font>
      <b/>
      <sz val="12"/>
      <color theme="1"/>
      <name val="Times Roman"/>
    </font>
    <font>
      <b/>
      <sz val="12"/>
      <name val="Times Roman"/>
    </font>
    <font>
      <sz val="12"/>
      <color rgb="FF000000"/>
      <name val="Times Roman"/>
    </font>
    <font>
      <sz val="10"/>
      <name val="Arial"/>
      <family val="2"/>
    </font>
    <font>
      <b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00B05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2" fontId="9" fillId="0" borderId="0" xfId="0" applyNumberFormat="1" applyFont="1"/>
    <xf numFmtId="0" fontId="9" fillId="0" borderId="0" xfId="0" applyFont="1"/>
    <xf numFmtId="0" fontId="10" fillId="0" borderId="0" xfId="0" applyFont="1"/>
    <xf numFmtId="2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9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left"/>
    </xf>
    <xf numFmtId="1" fontId="11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14" fillId="0" borderId="0" xfId="0" applyFo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/>
    <xf numFmtId="0" fontId="18" fillId="0" borderId="0" xfId="0" applyFont="1" applyBorder="1" applyAlignment="1">
      <alignment vertical="center" wrapText="1"/>
    </xf>
    <xf numFmtId="165" fontId="15" fillId="0" borderId="0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165" fontId="14" fillId="0" borderId="0" xfId="0" applyNumberFormat="1" applyFont="1" applyBorder="1" applyAlignment="1">
      <alignment vertical="center" wrapText="1"/>
    </xf>
    <xf numFmtId="165" fontId="0" fillId="0" borderId="0" xfId="0" applyNumberFormat="1"/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21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Border="1"/>
    <xf numFmtId="0" fontId="14" fillId="0" borderId="0" xfId="0" applyFont="1" applyBorder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/>
    </xf>
    <xf numFmtId="165" fontId="15" fillId="0" borderId="0" xfId="0" applyNumberFormat="1" applyFont="1" applyBorder="1" applyAlignment="1">
      <alignment horizontal="right" vertical="center" wrapText="1"/>
    </xf>
    <xf numFmtId="165" fontId="16" fillId="0" borderId="0" xfId="0" applyNumberFormat="1" applyFont="1" applyAlignment="1">
      <alignment horizontal="right"/>
    </xf>
    <xf numFmtId="165" fontId="14" fillId="0" borderId="0" xfId="0" applyNumberFormat="1" applyFont="1" applyBorder="1" applyAlignment="1">
      <alignment horizontal="right" vertical="center" wrapText="1"/>
    </xf>
    <xf numFmtId="165" fontId="14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Alignment="1"/>
    <xf numFmtId="2" fontId="14" fillId="0" borderId="0" xfId="0" applyNumberFormat="1" applyFont="1"/>
    <xf numFmtId="2" fontId="14" fillId="0" borderId="0" xfId="0" applyNumberFormat="1" applyFont="1" applyFill="1"/>
    <xf numFmtId="0" fontId="23" fillId="0" borderId="0" xfId="0" applyFont="1" applyAlignment="1">
      <alignment horizontal="center"/>
    </xf>
    <xf numFmtId="0" fontId="23" fillId="0" borderId="0" xfId="0" applyFont="1"/>
    <xf numFmtId="0" fontId="23" fillId="2" borderId="1" xfId="0" applyFont="1" applyFill="1" applyBorder="1" applyAlignment="1">
      <alignment horizontal="centerContinuous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166" fontId="23" fillId="0" borderId="0" xfId="0" applyNumberFormat="1" applyFont="1"/>
    <xf numFmtId="1" fontId="0" fillId="0" borderId="0" xfId="0" applyNumberFormat="1"/>
    <xf numFmtId="1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Alignment="1">
      <alignment horizontal="left" indent="2"/>
    </xf>
    <xf numFmtId="1" fontId="0" fillId="0" borderId="0" xfId="0" applyNumberFormat="1" applyAlignment="1">
      <alignment horizontal="left" indent="2"/>
    </xf>
    <xf numFmtId="2" fontId="12" fillId="0" borderId="0" xfId="0" applyNumberFormat="1" applyFont="1"/>
    <xf numFmtId="2" fontId="9" fillId="0" borderId="0" xfId="0" applyNumberFormat="1" applyFont="1" applyAlignment="1">
      <alignment horizontal="center"/>
    </xf>
    <xf numFmtId="2" fontId="12" fillId="0" borderId="0" xfId="0" applyNumberFormat="1" applyFont="1" applyFill="1"/>
    <xf numFmtId="164" fontId="12" fillId="0" borderId="0" xfId="0" applyNumberFormat="1" applyFont="1"/>
    <xf numFmtId="164" fontId="9" fillId="0" borderId="0" xfId="0" applyNumberFormat="1" applyFont="1"/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164" fontId="12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2" fontId="10" fillId="0" borderId="0" xfId="0" applyNumberFormat="1" applyFont="1"/>
    <xf numFmtId="164" fontId="30" fillId="0" borderId="0" xfId="0" applyNumberFormat="1" applyFont="1"/>
    <xf numFmtId="0" fontId="31" fillId="0" borderId="0" xfId="0" applyFont="1" applyAlignment="1">
      <alignment horizontal="center"/>
    </xf>
    <xf numFmtId="164" fontId="31" fillId="0" borderId="0" xfId="0" applyNumberFormat="1" applyFont="1"/>
    <xf numFmtId="164" fontId="32" fillId="0" borderId="0" xfId="0" applyNumberFormat="1" applyFont="1"/>
    <xf numFmtId="164" fontId="10" fillId="0" borderId="0" xfId="0" applyNumberFormat="1" applyFont="1"/>
    <xf numFmtId="0" fontId="12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167" fontId="10" fillId="0" borderId="0" xfId="0" applyNumberFormat="1" applyFont="1" applyFill="1" applyBorder="1" applyAlignment="1">
      <alignment horizontal="center" vertical="top"/>
    </xf>
    <xf numFmtId="167" fontId="10" fillId="0" borderId="0" xfId="0" applyNumberFormat="1" applyFont="1" applyFill="1" applyBorder="1" applyAlignment="1">
      <alignment horizontal="center" vertical="top" wrapText="1"/>
    </xf>
    <xf numFmtId="167" fontId="9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167" fontId="9" fillId="0" borderId="0" xfId="0" applyNumberFormat="1" applyFont="1" applyFill="1" applyBorder="1" applyAlignment="1">
      <alignment horizontal="center" vertical="top" wrapText="1"/>
    </xf>
    <xf numFmtId="167" fontId="9" fillId="0" borderId="0" xfId="0" applyNumberFormat="1" applyFont="1" applyFill="1" applyBorder="1" applyAlignment="1">
      <alignment horizontal="center" vertical="top"/>
    </xf>
    <xf numFmtId="167" fontId="12" fillId="0" borderId="0" xfId="0" applyNumberFormat="1" applyFont="1" applyFill="1" applyBorder="1" applyAlignment="1">
      <alignment horizontal="center" vertical="top" wrapText="1"/>
    </xf>
    <xf numFmtId="167" fontId="28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/>
    </xf>
    <xf numFmtId="167" fontId="9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/>
    <xf numFmtId="1" fontId="0" fillId="0" borderId="0" xfId="0" applyNumberFormat="1" applyAlignment="1">
      <alignment horizontal="center"/>
    </xf>
    <xf numFmtId="1" fontId="34" fillId="0" borderId="0" xfId="0" applyNumberFormat="1" applyFont="1" applyAlignment="1">
      <alignment horizontal="center"/>
    </xf>
    <xf numFmtId="0" fontId="35" fillId="0" borderId="2" xfId="0" applyFont="1" applyBorder="1"/>
    <xf numFmtId="0" fontId="35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34" fillId="0" borderId="0" xfId="0" applyNumberFormat="1" applyFont="1" applyAlignment="1">
      <alignment horizontal="center"/>
    </xf>
    <xf numFmtId="0" fontId="16" fillId="0" borderId="0" xfId="0" applyFont="1" applyBorder="1" applyAlignment="1">
      <alignment vertical="center" wrapText="1"/>
    </xf>
  </cellXfs>
  <cellStyles count="2">
    <cellStyle name="Normal" xfId="0" builtinId="0"/>
    <cellStyle name="Normal 5" xfId="1" xr:uid="{0DCA404E-850E-5D4D-B62B-9ED65EC2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Pb vs Zn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'Holuhraun Traces'!$L$3:$L$90</c:f>
              <c:numCache>
                <c:formatCode>General</c:formatCode>
                <c:ptCount val="88"/>
                <c:pt idx="0">
                  <c:v>94.9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94.17</c:v>
                </c:pt>
                <c:pt idx="8">
                  <c:v>99.27</c:v>
                </c:pt>
                <c:pt idx="9">
                  <c:v>112.9</c:v>
                </c:pt>
                <c:pt idx="10">
                  <c:v>118</c:v>
                </c:pt>
                <c:pt idx="11">
                  <c:v>98.74</c:v>
                </c:pt>
                <c:pt idx="12">
                  <c:v>97.76</c:v>
                </c:pt>
                <c:pt idx="13">
                  <c:v>113.2</c:v>
                </c:pt>
                <c:pt idx="14">
                  <c:v>99.76</c:v>
                </c:pt>
                <c:pt idx="15">
                  <c:v>98.43</c:v>
                </c:pt>
                <c:pt idx="16">
                  <c:v>94.15</c:v>
                </c:pt>
                <c:pt idx="17">
                  <c:v>94.8</c:v>
                </c:pt>
                <c:pt idx="19">
                  <c:v>99.62</c:v>
                </c:pt>
                <c:pt idx="20">
                  <c:v>104.2</c:v>
                </c:pt>
                <c:pt idx="21">
                  <c:v>98.52</c:v>
                </c:pt>
                <c:pt idx="22">
                  <c:v>107.8</c:v>
                </c:pt>
                <c:pt idx="23">
                  <c:v>131.80000000000001</c:v>
                </c:pt>
                <c:pt idx="24">
                  <c:v>112.2</c:v>
                </c:pt>
                <c:pt idx="25">
                  <c:v>111.4</c:v>
                </c:pt>
                <c:pt idx="26">
                  <c:v>105.7</c:v>
                </c:pt>
                <c:pt idx="27">
                  <c:v>106.5</c:v>
                </c:pt>
                <c:pt idx="28">
                  <c:v>108</c:v>
                </c:pt>
                <c:pt idx="29">
                  <c:v>97.64</c:v>
                </c:pt>
                <c:pt idx="30">
                  <c:v>112.5</c:v>
                </c:pt>
                <c:pt idx="31">
                  <c:v>109.8</c:v>
                </c:pt>
                <c:pt idx="32">
                  <c:v>104.2</c:v>
                </c:pt>
                <c:pt idx="33">
                  <c:v>103.1</c:v>
                </c:pt>
                <c:pt idx="34">
                  <c:v>100.9</c:v>
                </c:pt>
                <c:pt idx="35">
                  <c:v>100.1</c:v>
                </c:pt>
                <c:pt idx="36">
                  <c:v>101.6</c:v>
                </c:pt>
                <c:pt idx="38">
                  <c:v>98.62</c:v>
                </c:pt>
                <c:pt idx="39">
                  <c:v>106.1</c:v>
                </c:pt>
                <c:pt idx="40">
                  <c:v>117.5</c:v>
                </c:pt>
                <c:pt idx="41">
                  <c:v>106.6</c:v>
                </c:pt>
                <c:pt idx="42">
                  <c:v>88.75</c:v>
                </c:pt>
                <c:pt idx="43">
                  <c:v>85.77</c:v>
                </c:pt>
                <c:pt idx="44">
                  <c:v>92.61</c:v>
                </c:pt>
                <c:pt idx="45">
                  <c:v>103.6</c:v>
                </c:pt>
                <c:pt idx="46">
                  <c:v>94.83</c:v>
                </c:pt>
                <c:pt idx="47">
                  <c:v>93.31</c:v>
                </c:pt>
                <c:pt idx="48" formatCode="0">
                  <c:v>102.89954511242956</c:v>
                </c:pt>
                <c:pt idx="49" formatCode="0">
                  <c:v>102.01952584490598</c:v>
                </c:pt>
                <c:pt idx="50" formatCode="0">
                  <c:v>103.00910456291439</c:v>
                </c:pt>
                <c:pt idx="51" formatCode="0">
                  <c:v>101.27396220851836</c:v>
                </c:pt>
                <c:pt idx="52" formatCode="0">
                  <c:v>101.76435462018222</c:v>
                </c:pt>
                <c:pt idx="53" formatCode="0">
                  <c:v>101.73440473369754</c:v>
                </c:pt>
                <c:pt idx="54" formatCode="0">
                  <c:v>101.35248567484064</c:v>
                </c:pt>
                <c:pt idx="55" formatCode="0">
                  <c:v>99.555325770213983</c:v>
                </c:pt>
                <c:pt idx="56" formatCode="0">
                  <c:v>100.93085158697397</c:v>
                </c:pt>
                <c:pt idx="57" formatCode="0">
                  <c:v>101.46628267825648</c:v>
                </c:pt>
                <c:pt idx="58" formatCode="0">
                  <c:v>101.46970559015026</c:v>
                </c:pt>
                <c:pt idx="59" formatCode="0">
                  <c:v>99.466084332773406</c:v>
                </c:pt>
                <c:pt idx="60" formatCode="0">
                  <c:v>101.77015139701473</c:v>
                </c:pt>
                <c:pt idx="61" formatCode="0">
                  <c:v>101.87373615015284</c:v>
                </c:pt>
                <c:pt idx="62" formatCode="0">
                  <c:v>98.773854957083728</c:v>
                </c:pt>
                <c:pt idx="63" formatCode="0">
                  <c:v>97.372715399570325</c:v>
                </c:pt>
                <c:pt idx="64" formatCode="0">
                  <c:v>99.540269729613158</c:v>
                </c:pt>
                <c:pt idx="65" formatCode="0">
                  <c:v>101.43209747595606</c:v>
                </c:pt>
                <c:pt idx="66" formatCode="0">
                  <c:v>109.64454448684896</c:v>
                </c:pt>
                <c:pt idx="67" formatCode="0">
                  <c:v>101.08159985248739</c:v>
                </c:pt>
                <c:pt idx="68" formatCode="0">
                  <c:v>101.23751044496896</c:v>
                </c:pt>
                <c:pt idx="69" formatCode="0">
                  <c:v>106.13450889731041</c:v>
                </c:pt>
                <c:pt idx="70" formatCode="0">
                  <c:v>101.76817317311819</c:v>
                </c:pt>
                <c:pt idx="71" formatCode="0">
                  <c:v>100.36580030048847</c:v>
                </c:pt>
                <c:pt idx="72" formatCode="0">
                  <c:v>101.82056412161</c:v>
                </c:pt>
                <c:pt idx="73" formatCode="0">
                  <c:v>102.2774373386024</c:v>
                </c:pt>
                <c:pt idx="74" formatCode="0">
                  <c:v>100.74588446826435</c:v>
                </c:pt>
                <c:pt idx="75" formatCode="0">
                  <c:v>102.96106821963647</c:v>
                </c:pt>
                <c:pt idx="76" formatCode="0">
                  <c:v>101.92988718844271</c:v>
                </c:pt>
                <c:pt idx="77" formatCode="0">
                  <c:v>104.69827775251372</c:v>
                </c:pt>
                <c:pt idx="78" formatCode="0">
                  <c:v>99.517184801305376</c:v>
                </c:pt>
                <c:pt idx="79" formatCode="0">
                  <c:v>99.414983864241435</c:v>
                </c:pt>
                <c:pt idx="80" formatCode="0">
                  <c:v>99.328489461733</c:v>
                </c:pt>
                <c:pt idx="81" formatCode="0">
                  <c:v>98.219220452434456</c:v>
                </c:pt>
                <c:pt idx="82" formatCode="0">
                  <c:v>96.985924126434995</c:v>
                </c:pt>
                <c:pt idx="83" formatCode="0">
                  <c:v>97.759506672705641</c:v>
                </c:pt>
                <c:pt idx="84" formatCode="0">
                  <c:v>99.975886848670712</c:v>
                </c:pt>
                <c:pt idx="85" formatCode="0">
                  <c:v>100.75571375230624</c:v>
                </c:pt>
                <c:pt idx="86" formatCode="0">
                  <c:v>105.2310689631245</c:v>
                </c:pt>
                <c:pt idx="87" formatCode="0">
                  <c:v>104.16548654190291</c:v>
                </c:pt>
              </c:numCache>
            </c:numRef>
          </c:xVal>
          <c:yVal>
            <c:numRef>
              <c:f>'Holuhraun Traces'!$AK$3:$AK$90</c:f>
              <c:numCache>
                <c:formatCode>General</c:formatCode>
                <c:ptCount val="88"/>
                <c:pt idx="0">
                  <c:v>0.5</c:v>
                </c:pt>
                <c:pt idx="1">
                  <c:v>0.12</c:v>
                </c:pt>
                <c:pt idx="2">
                  <c:v>0.1</c:v>
                </c:pt>
                <c:pt idx="3">
                  <c:v>0.28000000000000003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0.77</c:v>
                </c:pt>
                <c:pt idx="8">
                  <c:v>0.25</c:v>
                </c:pt>
                <c:pt idx="9">
                  <c:v>0.6</c:v>
                </c:pt>
                <c:pt idx="10">
                  <c:v>0.72</c:v>
                </c:pt>
                <c:pt idx="11">
                  <c:v>0.11</c:v>
                </c:pt>
                <c:pt idx="12">
                  <c:v>0.54</c:v>
                </c:pt>
                <c:pt idx="13">
                  <c:v>0.25</c:v>
                </c:pt>
                <c:pt idx="14">
                  <c:v>0.52</c:v>
                </c:pt>
                <c:pt idx="15">
                  <c:v>0.28999999999999998</c:v>
                </c:pt>
                <c:pt idx="16">
                  <c:v>0.53</c:v>
                </c:pt>
                <c:pt idx="17">
                  <c:v>0.54</c:v>
                </c:pt>
                <c:pt idx="19">
                  <c:v>0.12</c:v>
                </c:pt>
                <c:pt idx="20">
                  <c:v>0.15</c:v>
                </c:pt>
                <c:pt idx="21">
                  <c:v>0.11</c:v>
                </c:pt>
                <c:pt idx="22">
                  <c:v>0.56000000000000005</c:v>
                </c:pt>
                <c:pt idx="23">
                  <c:v>0.84</c:v>
                </c:pt>
                <c:pt idx="24">
                  <c:v>0.6</c:v>
                </c:pt>
                <c:pt idx="25">
                  <c:v>0.17</c:v>
                </c:pt>
                <c:pt idx="26">
                  <c:v>0.55000000000000004</c:v>
                </c:pt>
                <c:pt idx="27">
                  <c:v>0.15</c:v>
                </c:pt>
                <c:pt idx="28">
                  <c:v>0.17</c:v>
                </c:pt>
                <c:pt idx="29">
                  <c:v>0.11</c:v>
                </c:pt>
                <c:pt idx="30">
                  <c:v>0.59</c:v>
                </c:pt>
                <c:pt idx="31">
                  <c:v>0.56999999999999995</c:v>
                </c:pt>
                <c:pt idx="32">
                  <c:v>0.54</c:v>
                </c:pt>
                <c:pt idx="33">
                  <c:v>0.56999999999999995</c:v>
                </c:pt>
                <c:pt idx="34">
                  <c:v>0.51</c:v>
                </c:pt>
                <c:pt idx="35">
                  <c:v>0.61</c:v>
                </c:pt>
                <c:pt idx="36">
                  <c:v>0.52</c:v>
                </c:pt>
                <c:pt idx="38">
                  <c:v>0.73</c:v>
                </c:pt>
                <c:pt idx="39">
                  <c:v>0.19</c:v>
                </c:pt>
                <c:pt idx="40">
                  <c:v>0.25</c:v>
                </c:pt>
                <c:pt idx="41">
                  <c:v>0.19</c:v>
                </c:pt>
                <c:pt idx="42">
                  <c:v>0.12</c:v>
                </c:pt>
                <c:pt idx="43">
                  <c:v>0.46</c:v>
                </c:pt>
                <c:pt idx="44">
                  <c:v>0.48</c:v>
                </c:pt>
                <c:pt idx="45">
                  <c:v>0.57999999999999996</c:v>
                </c:pt>
                <c:pt idx="46">
                  <c:v>0.14000000000000001</c:v>
                </c:pt>
                <c:pt idx="47">
                  <c:v>0.13</c:v>
                </c:pt>
                <c:pt idx="48" formatCode="0.00">
                  <c:v>0.60603301663709563</c:v>
                </c:pt>
                <c:pt idx="49" formatCode="0.00">
                  <c:v>0.58572594286954871</c:v>
                </c:pt>
                <c:pt idx="50" formatCode="0.00">
                  <c:v>0.65661578005834165</c:v>
                </c:pt>
                <c:pt idx="51" formatCode="0.00">
                  <c:v>0.72665322017711664</c:v>
                </c:pt>
                <c:pt idx="52" formatCode="0.00">
                  <c:v>0.57085296456089163</c:v>
                </c:pt>
                <c:pt idx="53" formatCode="0.00">
                  <c:v>0.58123969459415514</c:v>
                </c:pt>
                <c:pt idx="54" formatCode="0.00">
                  <c:v>0.60303162663965371</c:v>
                </c:pt>
                <c:pt idx="55" formatCode="0.00">
                  <c:v>0.60414215979643215</c:v>
                </c:pt>
                <c:pt idx="56" formatCode="0.00">
                  <c:v>0.62718877454188049</c:v>
                </c:pt>
                <c:pt idx="57" formatCode="0.00">
                  <c:v>0.6103509680084801</c:v>
                </c:pt>
                <c:pt idx="58" formatCode="0.00">
                  <c:v>0.71463472672255413</c:v>
                </c:pt>
                <c:pt idx="59" formatCode="0.00">
                  <c:v>0.56829492874445919</c:v>
                </c:pt>
                <c:pt idx="60" formatCode="0.00">
                  <c:v>0.65132307455231619</c:v>
                </c:pt>
                <c:pt idx="61" formatCode="0.00">
                  <c:v>0.66812284918778431</c:v>
                </c:pt>
                <c:pt idx="62" formatCode="0.00">
                  <c:v>0.55726245367571392</c:v>
                </c:pt>
                <c:pt idx="63" formatCode="0.00">
                  <c:v>0.57785564489048735</c:v>
                </c:pt>
                <c:pt idx="64" formatCode="0.00">
                  <c:v>0.56386240028983958</c:v>
                </c:pt>
                <c:pt idx="65" formatCode="0.00">
                  <c:v>0.6111738929277899</c:v>
                </c:pt>
                <c:pt idx="66" formatCode="0.00">
                  <c:v>0.64445179539718356</c:v>
                </c:pt>
                <c:pt idx="67" formatCode="0.00">
                  <c:v>0.56462199741899499</c:v>
                </c:pt>
                <c:pt idx="68" formatCode="0.00">
                  <c:v>0.57583841997363139</c:v>
                </c:pt>
                <c:pt idx="69" formatCode="0.00">
                  <c:v>0.79206819268826589</c:v>
                </c:pt>
                <c:pt idx="70" formatCode="0.00">
                  <c:v>0.558063070433782</c:v>
                </c:pt>
                <c:pt idx="71" formatCode="0.00">
                  <c:v>0.61311780652081027</c:v>
                </c:pt>
                <c:pt idx="72" formatCode="0.00">
                  <c:v>0.58459674943208784</c:v>
                </c:pt>
                <c:pt idx="73" formatCode="0.00">
                  <c:v>0.57937739994368942</c:v>
                </c:pt>
                <c:pt idx="74" formatCode="0.00">
                  <c:v>0.56947317866456626</c:v>
                </c:pt>
                <c:pt idx="75" formatCode="0.00">
                  <c:v>0.58185246329230966</c:v>
                </c:pt>
                <c:pt idx="76" formatCode="0.00">
                  <c:v>0.58083391998071299</c:v>
                </c:pt>
                <c:pt idx="77" formatCode="0.00">
                  <c:v>0.73793324570487051</c:v>
                </c:pt>
                <c:pt idx="78" formatCode="0.00">
                  <c:v>0.56816860297478911</c:v>
                </c:pt>
                <c:pt idx="79" formatCode="0.00">
                  <c:v>0.56842125451412917</c:v>
                </c:pt>
                <c:pt idx="80" formatCode="0.00">
                  <c:v>0.55481229496372031</c:v>
                </c:pt>
                <c:pt idx="81" formatCode="0.00">
                  <c:v>0.55971261238770753</c:v>
                </c:pt>
                <c:pt idx="82" formatCode="0.00">
                  <c:v>0.58421790026543319</c:v>
                </c:pt>
                <c:pt idx="83" formatCode="0.00">
                  <c:v>0.57149338951554152</c:v>
                </c:pt>
                <c:pt idx="84" formatCode="0.00">
                  <c:v>0.61144273498876589</c:v>
                </c:pt>
                <c:pt idx="85" formatCode="0.00">
                  <c:v>0.61479287805285465</c:v>
                </c:pt>
                <c:pt idx="86" formatCode="0.00">
                  <c:v>0.73745637308954126</c:v>
                </c:pt>
                <c:pt idx="87" formatCode="0.00">
                  <c:v>0.73841011832019976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CE-1D4E-B4E0-CF9BB809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588944"/>
        <c:axId val="1307720208"/>
      </c:scatterChart>
      <c:valAx>
        <c:axId val="1308588944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720208"/>
        <c:crosses val="autoZero"/>
        <c:crossBetween val="midCat"/>
      </c:valAx>
      <c:valAx>
        <c:axId val="130772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588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ppm vs MgO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isotopes'!$R$2,'Holuhraun isotopes'!$R$4:$R$7,'Holuhraun isotopes'!$R$9:$R$18)</c:f>
              <c:numCache>
                <c:formatCode>0.00</c:formatCode>
                <c:ptCount val="15"/>
                <c:pt idx="0">
                  <c:v>5.73</c:v>
                </c:pt>
                <c:pt idx="1">
                  <c:v>6.89</c:v>
                </c:pt>
                <c:pt idx="2">
                  <c:v>6.86</c:v>
                </c:pt>
                <c:pt idx="3">
                  <c:v>6.77</c:v>
                </c:pt>
                <c:pt idx="4">
                  <c:v>6.82</c:v>
                </c:pt>
                <c:pt idx="5">
                  <c:v>6.95</c:v>
                </c:pt>
                <c:pt idx="6">
                  <c:v>6.9</c:v>
                </c:pt>
                <c:pt idx="7">
                  <c:v>6.97</c:v>
                </c:pt>
                <c:pt idx="8">
                  <c:v>6.91</c:v>
                </c:pt>
                <c:pt idx="9">
                  <c:v>6.89</c:v>
                </c:pt>
                <c:pt idx="10">
                  <c:v>6.89</c:v>
                </c:pt>
                <c:pt idx="11">
                  <c:v>6.94</c:v>
                </c:pt>
                <c:pt idx="12">
                  <c:v>6.89</c:v>
                </c:pt>
                <c:pt idx="13">
                  <c:v>6.93</c:v>
                </c:pt>
                <c:pt idx="14">
                  <c:v>6.98</c:v>
                </c:pt>
              </c:numCache>
            </c:numRef>
          </c:xVal>
          <c:yVal>
            <c:numRef>
              <c:f>('Holuhraun isotopes'!$L$2,'Holuhraun isotopes'!$L$4:$L$7,'Holuhraun isotopes'!$L$9:$L$18)</c:f>
              <c:numCache>
                <c:formatCode>0.00</c:formatCode>
                <c:ptCount val="15"/>
                <c:pt idx="0">
                  <c:v>122.8</c:v>
                </c:pt>
                <c:pt idx="1">
                  <c:v>138</c:v>
                </c:pt>
                <c:pt idx="2">
                  <c:v>194.3</c:v>
                </c:pt>
                <c:pt idx="3">
                  <c:v>150.5</c:v>
                </c:pt>
                <c:pt idx="4">
                  <c:v>143.6</c:v>
                </c:pt>
                <c:pt idx="5">
                  <c:v>147.19999999999999</c:v>
                </c:pt>
                <c:pt idx="6">
                  <c:v>171.1</c:v>
                </c:pt>
                <c:pt idx="7">
                  <c:v>159.6</c:v>
                </c:pt>
                <c:pt idx="8">
                  <c:v>148.6</c:v>
                </c:pt>
                <c:pt idx="9">
                  <c:v>164.3</c:v>
                </c:pt>
                <c:pt idx="10">
                  <c:v>164.3</c:v>
                </c:pt>
                <c:pt idx="11">
                  <c:v>152.1</c:v>
                </c:pt>
                <c:pt idx="12">
                  <c:v>142.19999999999999</c:v>
                </c:pt>
                <c:pt idx="13">
                  <c:v>139.1</c:v>
                </c:pt>
                <c:pt idx="14">
                  <c:v>142.30000000000001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C-7344-9AA6-E253FEBA1907}"/>
            </c:ext>
          </c:extLst>
        </c:ser>
        <c:ser>
          <c:idx val="2"/>
          <c:order val="1"/>
          <c:tx>
            <c:v>All 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3269223220944381E-2"/>
                  <c:y val="-2.0503609242771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isotopes'!$R$19:$R$28,'Holuhraun isotopes'!$R$30:$R$36,'Holuhraun isotopes'!$R$38:$R$40)</c:f>
              <c:numCache>
                <c:formatCode>0.00</c:formatCode>
                <c:ptCount val="20"/>
                <c:pt idx="0">
                  <c:v>6.97</c:v>
                </c:pt>
                <c:pt idx="1">
                  <c:v>6.95</c:v>
                </c:pt>
                <c:pt idx="2">
                  <c:v>6.92</c:v>
                </c:pt>
                <c:pt idx="3">
                  <c:v>6.96</c:v>
                </c:pt>
                <c:pt idx="4">
                  <c:v>6.89</c:v>
                </c:pt>
                <c:pt idx="5">
                  <c:v>6.96</c:v>
                </c:pt>
                <c:pt idx="6">
                  <c:v>6.9</c:v>
                </c:pt>
                <c:pt idx="7">
                  <c:v>6.97</c:v>
                </c:pt>
                <c:pt idx="8">
                  <c:v>6.95</c:v>
                </c:pt>
                <c:pt idx="9">
                  <c:v>6.97</c:v>
                </c:pt>
                <c:pt idx="10">
                  <c:v>6.98</c:v>
                </c:pt>
                <c:pt idx="11">
                  <c:v>7.04</c:v>
                </c:pt>
                <c:pt idx="12">
                  <c:v>6.96</c:v>
                </c:pt>
                <c:pt idx="13">
                  <c:v>6.93</c:v>
                </c:pt>
                <c:pt idx="14">
                  <c:v>6.89</c:v>
                </c:pt>
                <c:pt idx="15">
                  <c:v>6.98</c:v>
                </c:pt>
                <c:pt idx="16">
                  <c:v>6.78</c:v>
                </c:pt>
                <c:pt idx="17">
                  <c:v>6.96</c:v>
                </c:pt>
                <c:pt idx="18">
                  <c:v>6.94</c:v>
                </c:pt>
                <c:pt idx="19">
                  <c:v>6.82</c:v>
                </c:pt>
              </c:numCache>
            </c:numRef>
          </c:xVal>
          <c:yVal>
            <c:numRef>
              <c:f>('Holuhraun isotopes'!$L$19:$L$28,'Holuhraun isotopes'!$L$30:$L$36,'Holuhraun isotopes'!$L$38:$L$40)</c:f>
              <c:numCache>
                <c:formatCode>0.00</c:formatCode>
                <c:ptCount val="20"/>
                <c:pt idx="0">
                  <c:v>156.30000000000001</c:v>
                </c:pt>
                <c:pt idx="1">
                  <c:v>164.6</c:v>
                </c:pt>
                <c:pt idx="2">
                  <c:v>152.1</c:v>
                </c:pt>
                <c:pt idx="3">
                  <c:v>168.8</c:v>
                </c:pt>
                <c:pt idx="4">
                  <c:v>198</c:v>
                </c:pt>
                <c:pt idx="5">
                  <c:v>168.4</c:v>
                </c:pt>
                <c:pt idx="6">
                  <c:v>169.6</c:v>
                </c:pt>
                <c:pt idx="7">
                  <c:v>163.30000000000001</c:v>
                </c:pt>
                <c:pt idx="8">
                  <c:v>148.80000000000001</c:v>
                </c:pt>
                <c:pt idx="9">
                  <c:v>170.9</c:v>
                </c:pt>
                <c:pt idx="10">
                  <c:v>158</c:v>
                </c:pt>
                <c:pt idx="11">
                  <c:v>159.6</c:v>
                </c:pt>
                <c:pt idx="12">
                  <c:v>149.30000000000001</c:v>
                </c:pt>
                <c:pt idx="13">
                  <c:v>155.5</c:v>
                </c:pt>
                <c:pt idx="14">
                  <c:v>162.9</c:v>
                </c:pt>
                <c:pt idx="15">
                  <c:v>129.30000000000001</c:v>
                </c:pt>
                <c:pt idx="16">
                  <c:v>126.7</c:v>
                </c:pt>
                <c:pt idx="17">
                  <c:v>145.9</c:v>
                </c:pt>
                <c:pt idx="18">
                  <c:v>134.4</c:v>
                </c:pt>
                <c:pt idx="19">
                  <c:v>137.5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AC-7344-9AA6-E253FEBA1907}"/>
            </c:ext>
          </c:extLst>
        </c:ser>
        <c:ser>
          <c:idx val="0"/>
          <c:order val="2"/>
          <c:tx>
            <c:v>Post eruption 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isotopes'!$R$34:$R$36,'Holuhraun isotopes'!$R$38:$R$40)</c:f>
              <c:numCache>
                <c:formatCode>0.00</c:formatCode>
                <c:ptCount val="6"/>
                <c:pt idx="0">
                  <c:v>6.89</c:v>
                </c:pt>
                <c:pt idx="1">
                  <c:v>6.98</c:v>
                </c:pt>
                <c:pt idx="2">
                  <c:v>6.78</c:v>
                </c:pt>
                <c:pt idx="3">
                  <c:v>6.96</c:v>
                </c:pt>
                <c:pt idx="4">
                  <c:v>6.94</c:v>
                </c:pt>
                <c:pt idx="5">
                  <c:v>6.82</c:v>
                </c:pt>
              </c:numCache>
            </c:numRef>
          </c:xVal>
          <c:yVal>
            <c:numRef>
              <c:f>('Holuhraun isotopes'!$L$34:$L$36,'Holuhraun isotopes'!$L$38:$L$40)</c:f>
              <c:numCache>
                <c:formatCode>0.00</c:formatCode>
                <c:ptCount val="6"/>
                <c:pt idx="0">
                  <c:v>162.9</c:v>
                </c:pt>
                <c:pt idx="1">
                  <c:v>129.30000000000001</c:v>
                </c:pt>
                <c:pt idx="2">
                  <c:v>126.7</c:v>
                </c:pt>
                <c:pt idx="3">
                  <c:v>145.9</c:v>
                </c:pt>
                <c:pt idx="4">
                  <c:v>134.4</c:v>
                </c:pt>
                <c:pt idx="5">
                  <c:v>137.5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AC-7344-9AA6-E253FEBA1907}"/>
            </c:ext>
          </c:extLst>
        </c:ser>
        <c:ser>
          <c:idx val="3"/>
          <c:order val="3"/>
          <c:tx>
            <c:v>Active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isotopes'!$R$19:$R$28,'Holuhraun isotopes'!$R$30:$R$32)</c:f>
              <c:numCache>
                <c:formatCode>0.00</c:formatCode>
                <c:ptCount val="13"/>
                <c:pt idx="0">
                  <c:v>6.97</c:v>
                </c:pt>
                <c:pt idx="1">
                  <c:v>6.95</c:v>
                </c:pt>
                <c:pt idx="2">
                  <c:v>6.92</c:v>
                </c:pt>
                <c:pt idx="3">
                  <c:v>6.96</c:v>
                </c:pt>
                <c:pt idx="4">
                  <c:v>6.89</c:v>
                </c:pt>
                <c:pt idx="5">
                  <c:v>6.96</c:v>
                </c:pt>
                <c:pt idx="6">
                  <c:v>6.9</c:v>
                </c:pt>
                <c:pt idx="7">
                  <c:v>6.97</c:v>
                </c:pt>
                <c:pt idx="8">
                  <c:v>6.95</c:v>
                </c:pt>
                <c:pt idx="9">
                  <c:v>6.97</c:v>
                </c:pt>
                <c:pt idx="10">
                  <c:v>6.98</c:v>
                </c:pt>
                <c:pt idx="11">
                  <c:v>7.04</c:v>
                </c:pt>
                <c:pt idx="12">
                  <c:v>6.96</c:v>
                </c:pt>
              </c:numCache>
            </c:numRef>
          </c:xVal>
          <c:yVal>
            <c:numRef>
              <c:f>('Holuhraun isotopes'!$L$19:$L$28,'Holuhraun isotopes'!$L$30:$L$32,'Holuhraun isotopes'!$L$33)</c:f>
              <c:numCache>
                <c:formatCode>0.00</c:formatCode>
                <c:ptCount val="14"/>
                <c:pt idx="0">
                  <c:v>156.30000000000001</c:v>
                </c:pt>
                <c:pt idx="1">
                  <c:v>164.6</c:v>
                </c:pt>
                <c:pt idx="2">
                  <c:v>152.1</c:v>
                </c:pt>
                <c:pt idx="3">
                  <c:v>168.8</c:v>
                </c:pt>
                <c:pt idx="4">
                  <c:v>198</c:v>
                </c:pt>
                <c:pt idx="5">
                  <c:v>168.4</c:v>
                </c:pt>
                <c:pt idx="6">
                  <c:v>169.6</c:v>
                </c:pt>
                <c:pt idx="7">
                  <c:v>163.30000000000001</c:v>
                </c:pt>
                <c:pt idx="8">
                  <c:v>148.80000000000001</c:v>
                </c:pt>
                <c:pt idx="9">
                  <c:v>170.9</c:v>
                </c:pt>
                <c:pt idx="10">
                  <c:v>158</c:v>
                </c:pt>
                <c:pt idx="11">
                  <c:v>159.6</c:v>
                </c:pt>
                <c:pt idx="12">
                  <c:v>149.30000000000001</c:v>
                </c:pt>
                <c:pt idx="13">
                  <c:v>155.5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AC-7344-9AA6-E253FEBA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  <c:min val="5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vs Cu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explosive tephra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0368071246953829E-2"/>
                  <c:y val="9.27736723645111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isotopes'!$K$2:$K$12</c:f>
              <c:numCache>
                <c:formatCode>General</c:formatCode>
                <c:ptCount val="11"/>
                <c:pt idx="0">
                  <c:v>119.9</c:v>
                </c:pt>
                <c:pt idx="1">
                  <c:v>125.9</c:v>
                </c:pt>
                <c:pt idx="2">
                  <c:v>133.6</c:v>
                </c:pt>
                <c:pt idx="3">
                  <c:v>120.9</c:v>
                </c:pt>
                <c:pt idx="4">
                  <c:v>114.6</c:v>
                </c:pt>
                <c:pt idx="5">
                  <c:v>105.3</c:v>
                </c:pt>
                <c:pt idx="6">
                  <c:v>128.80000000000001</c:v>
                </c:pt>
                <c:pt idx="7">
                  <c:v>154</c:v>
                </c:pt>
                <c:pt idx="8">
                  <c:v>119.7</c:v>
                </c:pt>
                <c:pt idx="9">
                  <c:v>119.7</c:v>
                </c:pt>
                <c:pt idx="10">
                  <c:v>119.9</c:v>
                </c:pt>
              </c:numCache>
            </c:numRef>
          </c:xVal>
          <c:yVal>
            <c:numRef>
              <c:f>'Laki isotopes'!$L$2:$L$12</c:f>
              <c:numCache>
                <c:formatCode>0.00</c:formatCode>
                <c:ptCount val="11"/>
                <c:pt idx="0">
                  <c:v>101.2</c:v>
                </c:pt>
                <c:pt idx="1">
                  <c:v>103.2</c:v>
                </c:pt>
                <c:pt idx="2">
                  <c:v>115</c:v>
                </c:pt>
                <c:pt idx="3">
                  <c:v>104.7</c:v>
                </c:pt>
                <c:pt idx="4">
                  <c:v>92.14</c:v>
                </c:pt>
                <c:pt idx="5">
                  <c:v>86.84</c:v>
                </c:pt>
                <c:pt idx="6">
                  <c:v>108</c:v>
                </c:pt>
                <c:pt idx="7">
                  <c:v>128.80000000000001</c:v>
                </c:pt>
                <c:pt idx="8">
                  <c:v>102.7</c:v>
                </c:pt>
                <c:pt idx="9">
                  <c:v>102.7</c:v>
                </c:pt>
                <c:pt idx="10">
                  <c:v>101.6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AB-8242-A07C-5A1E658F493A}"/>
            </c:ext>
          </c:extLst>
        </c:ser>
        <c:ser>
          <c:idx val="1"/>
          <c:order val="1"/>
          <c:tx>
            <c:v>crater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isotopes'!$K$13:$K$16</c:f>
              <c:numCache>
                <c:formatCode>General</c:formatCode>
                <c:ptCount val="4"/>
                <c:pt idx="0">
                  <c:v>119.3</c:v>
                </c:pt>
                <c:pt idx="1">
                  <c:v>124.8</c:v>
                </c:pt>
                <c:pt idx="2">
                  <c:v>121.9</c:v>
                </c:pt>
                <c:pt idx="3">
                  <c:v>134.30000000000001</c:v>
                </c:pt>
              </c:numCache>
            </c:numRef>
          </c:xVal>
          <c:yVal>
            <c:numRef>
              <c:f>'Laki isotopes'!$L$13:$L$16</c:f>
              <c:numCache>
                <c:formatCode>0.00</c:formatCode>
                <c:ptCount val="4"/>
                <c:pt idx="0">
                  <c:v>97.8</c:v>
                </c:pt>
                <c:pt idx="1">
                  <c:v>107.3</c:v>
                </c:pt>
                <c:pt idx="2">
                  <c:v>103</c:v>
                </c:pt>
                <c:pt idx="3">
                  <c:v>119.2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AB-8242-A07C-5A1E658F493A}"/>
            </c:ext>
          </c:extLst>
        </c:ser>
        <c:ser>
          <c:idx val="2"/>
          <c:order val="2"/>
          <c:tx>
            <c:v>first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isotopes'!$K$17:$K$19</c:f>
              <c:numCache>
                <c:formatCode>0.00</c:formatCode>
                <c:ptCount val="3"/>
                <c:pt idx="0" formatCode="General">
                  <c:v>110.1</c:v>
                </c:pt>
                <c:pt idx="1">
                  <c:v>153.4</c:v>
                </c:pt>
                <c:pt idx="2">
                  <c:v>105.1</c:v>
                </c:pt>
              </c:numCache>
            </c:numRef>
          </c:xVal>
          <c:yVal>
            <c:numRef>
              <c:f>'Laki isotopes'!$L$17:$L$19</c:f>
              <c:numCache>
                <c:formatCode>0.00</c:formatCode>
                <c:ptCount val="3"/>
                <c:pt idx="0">
                  <c:v>92.6</c:v>
                </c:pt>
                <c:pt idx="1">
                  <c:v>126.6</c:v>
                </c:pt>
                <c:pt idx="2">
                  <c:v>91.75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AB-8242-A07C-5A1E658F493A}"/>
            </c:ext>
          </c:extLst>
        </c:ser>
        <c:ser>
          <c:idx val="3"/>
          <c:order val="3"/>
          <c:tx>
            <c:v>highland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947667840076721E-3"/>
                  <c:y val="-3.30643125290190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isotopes'!$K$20:$K$29</c:f>
              <c:numCache>
                <c:formatCode>General</c:formatCode>
                <c:ptCount val="10"/>
                <c:pt idx="0" formatCode="0.00">
                  <c:v>122.3</c:v>
                </c:pt>
                <c:pt idx="1">
                  <c:v>117.7</c:v>
                </c:pt>
                <c:pt idx="2">
                  <c:v>122.1</c:v>
                </c:pt>
                <c:pt idx="3">
                  <c:v>129.5</c:v>
                </c:pt>
                <c:pt idx="4">
                  <c:v>133</c:v>
                </c:pt>
                <c:pt idx="5">
                  <c:v>120.8</c:v>
                </c:pt>
                <c:pt idx="6">
                  <c:v>111.5</c:v>
                </c:pt>
                <c:pt idx="7">
                  <c:v>117</c:v>
                </c:pt>
                <c:pt idx="8">
                  <c:v>152.4</c:v>
                </c:pt>
                <c:pt idx="9">
                  <c:v>120.8</c:v>
                </c:pt>
              </c:numCache>
            </c:numRef>
          </c:xVal>
          <c:yVal>
            <c:numRef>
              <c:f>'Laki isotopes'!$L$20:$L$29</c:f>
              <c:numCache>
                <c:formatCode>0.00</c:formatCode>
                <c:ptCount val="10"/>
                <c:pt idx="0">
                  <c:v>104.7</c:v>
                </c:pt>
                <c:pt idx="1">
                  <c:v>94.21</c:v>
                </c:pt>
                <c:pt idx="2" formatCode="General">
                  <c:v>95.59</c:v>
                </c:pt>
                <c:pt idx="3">
                  <c:v>108.7</c:v>
                </c:pt>
                <c:pt idx="4">
                  <c:v>107.9</c:v>
                </c:pt>
                <c:pt idx="5">
                  <c:v>103.9</c:v>
                </c:pt>
                <c:pt idx="6">
                  <c:v>92.04</c:v>
                </c:pt>
                <c:pt idx="7">
                  <c:v>98.71</c:v>
                </c:pt>
                <c:pt idx="8">
                  <c:v>132.80000000000001</c:v>
                </c:pt>
                <c:pt idx="9">
                  <c:v>103.1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AB-8242-A07C-5A1E658F493A}"/>
            </c:ext>
          </c:extLst>
        </c:ser>
        <c:ser>
          <c:idx val="4"/>
          <c:order val="4"/>
          <c:tx>
            <c:v>lowland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isotopes'!$K$30:$K$37</c:f>
              <c:numCache>
                <c:formatCode>0.00</c:formatCode>
                <c:ptCount val="8"/>
                <c:pt idx="0">
                  <c:v>126.8</c:v>
                </c:pt>
                <c:pt idx="1">
                  <c:v>108.6</c:v>
                </c:pt>
                <c:pt idx="2">
                  <c:v>115.8</c:v>
                </c:pt>
                <c:pt idx="3">
                  <c:v>120.7</c:v>
                </c:pt>
                <c:pt idx="4">
                  <c:v>125.2</c:v>
                </c:pt>
                <c:pt idx="5">
                  <c:v>132.80000000000001</c:v>
                </c:pt>
                <c:pt idx="6">
                  <c:v>118.1</c:v>
                </c:pt>
                <c:pt idx="7">
                  <c:v>128.30000000000001</c:v>
                </c:pt>
              </c:numCache>
            </c:numRef>
          </c:xVal>
          <c:yVal>
            <c:numRef>
              <c:f>'Laki isotopes'!$L$30:$L$37</c:f>
              <c:numCache>
                <c:formatCode>0.00</c:formatCode>
                <c:ptCount val="8"/>
                <c:pt idx="0">
                  <c:v>106.3</c:v>
                </c:pt>
                <c:pt idx="1">
                  <c:v>91.91</c:v>
                </c:pt>
                <c:pt idx="2">
                  <c:v>99.31</c:v>
                </c:pt>
                <c:pt idx="3">
                  <c:v>102.9</c:v>
                </c:pt>
                <c:pt idx="4">
                  <c:v>106.3</c:v>
                </c:pt>
                <c:pt idx="5">
                  <c:v>113.3</c:v>
                </c:pt>
                <c:pt idx="6">
                  <c:v>101.5</c:v>
                </c:pt>
                <c:pt idx="7">
                  <c:v>106.6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AB-8242-A07C-5A1E658F493A}"/>
            </c:ext>
          </c:extLst>
        </c:ser>
        <c:ser>
          <c:idx val="5"/>
          <c:order val="5"/>
          <c:tx>
            <c:v>fast moving graholl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'Laki isotopes'!$K$38</c:f>
              <c:numCache>
                <c:formatCode>0.00</c:formatCode>
                <c:ptCount val="1"/>
                <c:pt idx="0">
                  <c:v>113.8</c:v>
                </c:pt>
              </c:numCache>
            </c:numRef>
          </c:xVal>
          <c:yVal>
            <c:numRef>
              <c:f>'Laki isotopes'!$L$38</c:f>
              <c:numCache>
                <c:formatCode>0.00</c:formatCode>
                <c:ptCount val="1"/>
                <c:pt idx="0">
                  <c:v>96.95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AB-8242-A07C-5A1E658F493A}"/>
            </c:ext>
          </c:extLst>
        </c:ser>
        <c:ser>
          <c:idx val="6"/>
          <c:order val="6"/>
          <c:tx>
            <c:v>rootless cones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isotopes'!$K$40:$K$41</c:f>
              <c:numCache>
                <c:formatCode>General</c:formatCode>
                <c:ptCount val="2"/>
                <c:pt idx="0">
                  <c:v>168.2</c:v>
                </c:pt>
                <c:pt idx="1">
                  <c:v>167.6</c:v>
                </c:pt>
              </c:numCache>
            </c:numRef>
          </c:xVal>
          <c:yVal>
            <c:numRef>
              <c:f>'Laki isotopes'!$L$40:$L$41</c:f>
              <c:numCache>
                <c:formatCode>0.00</c:formatCode>
                <c:ptCount val="2"/>
                <c:pt idx="0">
                  <c:v>142.80000000000001</c:v>
                </c:pt>
                <c:pt idx="1">
                  <c:v>139.30000000000001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AB-8242-A07C-5A1E658F493A}"/>
            </c:ext>
          </c:extLst>
        </c:ser>
        <c:ser>
          <c:idx val="7"/>
          <c:order val="7"/>
          <c:tx>
            <c:v>skafta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isotopes'!$K$42:$K$44</c:f>
              <c:numCache>
                <c:formatCode>General</c:formatCode>
                <c:ptCount val="3"/>
                <c:pt idx="0">
                  <c:v>117.3</c:v>
                </c:pt>
                <c:pt idx="1">
                  <c:v>118.8</c:v>
                </c:pt>
                <c:pt idx="2">
                  <c:v>137.4</c:v>
                </c:pt>
              </c:numCache>
            </c:numRef>
          </c:xVal>
          <c:yVal>
            <c:numRef>
              <c:f>'Laki isotopes'!$L$42:$L$44</c:f>
              <c:numCache>
                <c:formatCode>0.00</c:formatCode>
                <c:ptCount val="3"/>
                <c:pt idx="0">
                  <c:v>100.8</c:v>
                </c:pt>
                <c:pt idx="1">
                  <c:v>101.5</c:v>
                </c:pt>
                <c:pt idx="2">
                  <c:v>119.4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8AB-8242-A07C-5A1E658F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2992"/>
        <c:axId val="69558288"/>
      </c:scatterChart>
      <c:valAx>
        <c:axId val="69272992"/>
        <c:scaling>
          <c:orientation val="minMax"/>
          <c:max val="17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288"/>
        <c:crosses val="autoZero"/>
        <c:crossBetween val="midCat"/>
      </c:valAx>
      <c:valAx>
        <c:axId val="695582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vs 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crater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5536633392902521E-2"/>
                  <c:y val="-0.147412637724160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isotopes'!$K$13:$K$16</c:f>
              <c:numCache>
                <c:formatCode>General</c:formatCode>
                <c:ptCount val="4"/>
                <c:pt idx="0">
                  <c:v>119.3</c:v>
                </c:pt>
                <c:pt idx="1">
                  <c:v>124.8</c:v>
                </c:pt>
                <c:pt idx="2">
                  <c:v>121.9</c:v>
                </c:pt>
                <c:pt idx="3">
                  <c:v>134.30000000000001</c:v>
                </c:pt>
              </c:numCache>
            </c:numRef>
          </c:xVal>
          <c:yVal>
            <c:numRef>
              <c:f>'Laki isotopes'!$R$13:$R$16</c:f>
              <c:numCache>
                <c:formatCode>0.00</c:formatCode>
                <c:ptCount val="4"/>
                <c:pt idx="0">
                  <c:v>18.55</c:v>
                </c:pt>
                <c:pt idx="1">
                  <c:v>18.95</c:v>
                </c:pt>
                <c:pt idx="2">
                  <c:v>18.22</c:v>
                </c:pt>
                <c:pt idx="3">
                  <c:v>21.07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14-5149-9364-902AAB0A9ADE}"/>
            </c:ext>
          </c:extLst>
        </c:ser>
        <c:ser>
          <c:idx val="0"/>
          <c:order val="1"/>
          <c:tx>
            <c:v>explosive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7.8393310260777643E-2"/>
                  <c:y val="-0.16914728409269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isotopes'!$K$2:$K$12</c:f>
              <c:numCache>
                <c:formatCode>General</c:formatCode>
                <c:ptCount val="11"/>
                <c:pt idx="0">
                  <c:v>119.9</c:v>
                </c:pt>
                <c:pt idx="1">
                  <c:v>125.9</c:v>
                </c:pt>
                <c:pt idx="2">
                  <c:v>133.6</c:v>
                </c:pt>
                <c:pt idx="3">
                  <c:v>120.9</c:v>
                </c:pt>
                <c:pt idx="4">
                  <c:v>114.6</c:v>
                </c:pt>
                <c:pt idx="5">
                  <c:v>105.3</c:v>
                </c:pt>
                <c:pt idx="6">
                  <c:v>128.80000000000001</c:v>
                </c:pt>
                <c:pt idx="7">
                  <c:v>154</c:v>
                </c:pt>
                <c:pt idx="8">
                  <c:v>119.7</c:v>
                </c:pt>
                <c:pt idx="9">
                  <c:v>119.7</c:v>
                </c:pt>
                <c:pt idx="10">
                  <c:v>119.9</c:v>
                </c:pt>
              </c:numCache>
            </c:numRef>
          </c:xVal>
          <c:yVal>
            <c:numRef>
              <c:f>'Laki isotopes'!$R$2:$R$12</c:f>
              <c:numCache>
                <c:formatCode>0.00</c:formatCode>
                <c:ptCount val="11"/>
                <c:pt idx="0">
                  <c:v>18.61</c:v>
                </c:pt>
                <c:pt idx="1">
                  <c:v>19.22</c:v>
                </c:pt>
                <c:pt idx="2">
                  <c:v>20.57</c:v>
                </c:pt>
                <c:pt idx="3">
                  <c:v>18.5</c:v>
                </c:pt>
                <c:pt idx="4">
                  <c:v>17.71</c:v>
                </c:pt>
                <c:pt idx="5">
                  <c:v>16.22</c:v>
                </c:pt>
                <c:pt idx="6">
                  <c:v>20.059999999999999</c:v>
                </c:pt>
                <c:pt idx="7">
                  <c:v>23.37</c:v>
                </c:pt>
                <c:pt idx="8">
                  <c:v>18.32</c:v>
                </c:pt>
                <c:pt idx="9">
                  <c:v>18.32</c:v>
                </c:pt>
                <c:pt idx="10">
                  <c:v>18.27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14-5149-9364-902AAB0A9ADE}"/>
            </c:ext>
          </c:extLst>
        </c:ser>
        <c:ser>
          <c:idx val="2"/>
          <c:order val="2"/>
          <c:tx>
            <c:v>first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2876438972238013E-2"/>
                  <c:y val="-0.145846421291519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9870165684716024E-2"/>
                  <c:y val="-4.03700807664407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isotopes'!$K$17:$K$19</c:f>
              <c:numCache>
                <c:formatCode>0.00</c:formatCode>
                <c:ptCount val="3"/>
                <c:pt idx="0" formatCode="General">
                  <c:v>110.1</c:v>
                </c:pt>
                <c:pt idx="1">
                  <c:v>153.4</c:v>
                </c:pt>
                <c:pt idx="2">
                  <c:v>105.1</c:v>
                </c:pt>
              </c:numCache>
            </c:numRef>
          </c:xVal>
          <c:yVal>
            <c:numRef>
              <c:f>'Laki isotopes'!$R$17:$R$19</c:f>
              <c:numCache>
                <c:formatCode>0.00</c:formatCode>
                <c:ptCount val="3"/>
                <c:pt idx="0">
                  <c:v>17.77</c:v>
                </c:pt>
                <c:pt idx="1">
                  <c:v>23.31</c:v>
                </c:pt>
                <c:pt idx="2">
                  <c:v>16.07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14-5149-9364-902AAB0A9ADE}"/>
            </c:ext>
          </c:extLst>
        </c:ser>
        <c:ser>
          <c:idx val="3"/>
          <c:order val="3"/>
          <c:tx>
            <c:v>highland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440292749472453E-2"/>
                  <c:y val="-9.650471563162094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isotopes'!$K$20:$K$29</c:f>
              <c:numCache>
                <c:formatCode>General</c:formatCode>
                <c:ptCount val="10"/>
                <c:pt idx="0" formatCode="0.00">
                  <c:v>122.3</c:v>
                </c:pt>
                <c:pt idx="1">
                  <c:v>117.7</c:v>
                </c:pt>
                <c:pt idx="2">
                  <c:v>122.1</c:v>
                </c:pt>
                <c:pt idx="3">
                  <c:v>129.5</c:v>
                </c:pt>
                <c:pt idx="4">
                  <c:v>133</c:v>
                </c:pt>
                <c:pt idx="5">
                  <c:v>120.8</c:v>
                </c:pt>
                <c:pt idx="6">
                  <c:v>111.5</c:v>
                </c:pt>
                <c:pt idx="7">
                  <c:v>117</c:v>
                </c:pt>
                <c:pt idx="8">
                  <c:v>152.4</c:v>
                </c:pt>
                <c:pt idx="9">
                  <c:v>120.8</c:v>
                </c:pt>
              </c:numCache>
            </c:numRef>
          </c:xVal>
          <c:yVal>
            <c:numRef>
              <c:f>'Laki isotopes'!$R$20:$R$29</c:f>
              <c:numCache>
                <c:formatCode>0.00</c:formatCode>
                <c:ptCount val="10"/>
                <c:pt idx="0">
                  <c:v>18.84</c:v>
                </c:pt>
                <c:pt idx="1">
                  <c:v>18.010000000000002</c:v>
                </c:pt>
                <c:pt idx="2">
                  <c:v>19.32</c:v>
                </c:pt>
                <c:pt idx="3">
                  <c:v>19.489999999999998</c:v>
                </c:pt>
                <c:pt idx="4">
                  <c:v>19.510000000000002</c:v>
                </c:pt>
                <c:pt idx="5">
                  <c:v>18.260000000000002</c:v>
                </c:pt>
                <c:pt idx="6">
                  <c:v>17.38</c:v>
                </c:pt>
                <c:pt idx="7">
                  <c:v>16.989999999999998</c:v>
                </c:pt>
                <c:pt idx="8">
                  <c:v>23.22</c:v>
                </c:pt>
                <c:pt idx="9">
                  <c:v>18.46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14-5149-9364-902AAB0A9ADE}"/>
            </c:ext>
          </c:extLst>
        </c:ser>
        <c:ser>
          <c:idx val="4"/>
          <c:order val="4"/>
          <c:tx>
            <c:v>lowland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177895393288599E-2"/>
                  <c:y val="-0.107305720985143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isotopes'!$K$30:$K$37</c:f>
              <c:numCache>
                <c:formatCode>0.00</c:formatCode>
                <c:ptCount val="8"/>
                <c:pt idx="0">
                  <c:v>126.8</c:v>
                </c:pt>
                <c:pt idx="1">
                  <c:v>108.6</c:v>
                </c:pt>
                <c:pt idx="2">
                  <c:v>115.8</c:v>
                </c:pt>
                <c:pt idx="3">
                  <c:v>120.7</c:v>
                </c:pt>
                <c:pt idx="4">
                  <c:v>125.2</c:v>
                </c:pt>
                <c:pt idx="5">
                  <c:v>132.80000000000001</c:v>
                </c:pt>
                <c:pt idx="6">
                  <c:v>118.1</c:v>
                </c:pt>
                <c:pt idx="7">
                  <c:v>128.30000000000001</c:v>
                </c:pt>
              </c:numCache>
            </c:numRef>
          </c:xVal>
          <c:yVal>
            <c:numRef>
              <c:f>'Laki isotopes'!$R$30:$R$37</c:f>
              <c:numCache>
                <c:formatCode>0.00</c:formatCode>
                <c:ptCount val="8"/>
                <c:pt idx="0">
                  <c:v>19.34</c:v>
                </c:pt>
                <c:pt idx="1">
                  <c:v>16.489999999999998</c:v>
                </c:pt>
                <c:pt idx="2">
                  <c:v>17.600000000000001</c:v>
                </c:pt>
                <c:pt idx="3">
                  <c:v>18.489999999999998</c:v>
                </c:pt>
                <c:pt idx="4">
                  <c:v>19.38</c:v>
                </c:pt>
                <c:pt idx="5">
                  <c:v>20.94</c:v>
                </c:pt>
                <c:pt idx="6">
                  <c:v>18.54</c:v>
                </c:pt>
                <c:pt idx="7">
                  <c:v>19.53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F14-5149-9364-902AAB0A9ADE}"/>
            </c:ext>
          </c:extLst>
        </c:ser>
        <c:ser>
          <c:idx val="5"/>
          <c:order val="5"/>
          <c:tx>
            <c:v>fast moving graholl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'Laki isotopes'!$K$38</c:f>
              <c:numCache>
                <c:formatCode>0.00</c:formatCode>
                <c:ptCount val="1"/>
                <c:pt idx="0">
                  <c:v>113.8</c:v>
                </c:pt>
              </c:numCache>
            </c:numRef>
          </c:xVal>
          <c:yVal>
            <c:numRef>
              <c:f>'Laki isotopes'!$R$38</c:f>
              <c:numCache>
                <c:formatCode>0.00</c:formatCode>
                <c:ptCount val="1"/>
                <c:pt idx="0">
                  <c:v>17.23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F14-5149-9364-902AAB0A9ADE}"/>
            </c:ext>
          </c:extLst>
        </c:ser>
        <c:ser>
          <c:idx val="6"/>
          <c:order val="6"/>
          <c:tx>
            <c:v>rootless cones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isotopes'!$K$40:$K$41</c:f>
              <c:numCache>
                <c:formatCode>General</c:formatCode>
                <c:ptCount val="2"/>
                <c:pt idx="0">
                  <c:v>168.2</c:v>
                </c:pt>
                <c:pt idx="1">
                  <c:v>167.6</c:v>
                </c:pt>
              </c:numCache>
            </c:numRef>
          </c:xVal>
          <c:yVal>
            <c:numRef>
              <c:f>'Laki isotopes'!$R$40:$R$41</c:f>
              <c:numCache>
                <c:formatCode>0.00</c:formatCode>
                <c:ptCount val="2"/>
                <c:pt idx="0">
                  <c:v>309.3</c:v>
                </c:pt>
                <c:pt idx="1">
                  <c:v>299.2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F14-5149-9364-902AAB0A9ADE}"/>
            </c:ext>
          </c:extLst>
        </c:ser>
        <c:ser>
          <c:idx val="7"/>
          <c:order val="7"/>
          <c:tx>
            <c:v>skafta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isotopes'!$K$42:$K$44</c:f>
              <c:numCache>
                <c:formatCode>General</c:formatCode>
                <c:ptCount val="3"/>
                <c:pt idx="0">
                  <c:v>117.3</c:v>
                </c:pt>
                <c:pt idx="1">
                  <c:v>118.8</c:v>
                </c:pt>
                <c:pt idx="2">
                  <c:v>137.4</c:v>
                </c:pt>
              </c:numCache>
            </c:numRef>
          </c:xVal>
          <c:yVal>
            <c:numRef>
              <c:f>'Laki isotopes'!$R$42:$R$44</c:f>
              <c:numCache>
                <c:formatCode>0.00</c:formatCode>
                <c:ptCount val="3"/>
                <c:pt idx="0">
                  <c:v>17.98</c:v>
                </c:pt>
                <c:pt idx="1">
                  <c:v>18.21</c:v>
                </c:pt>
                <c:pt idx="2">
                  <c:v>21.57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F14-5149-9364-902AAB0A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2992"/>
        <c:axId val="69558288"/>
      </c:scatterChart>
      <c:valAx>
        <c:axId val="69272992"/>
        <c:scaling>
          <c:orientation val="minMax"/>
          <c:max val="17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288"/>
        <c:crosses val="autoZero"/>
        <c:crossBetween val="midCat"/>
      </c:valAx>
      <c:valAx>
        <c:axId val="695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vs 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crater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5536633392902521E-2"/>
                  <c:y val="-0.147412637724160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isotopes'!$L$13:$L$16</c:f>
              <c:numCache>
                <c:formatCode>0.00</c:formatCode>
                <c:ptCount val="4"/>
                <c:pt idx="0">
                  <c:v>97.8</c:v>
                </c:pt>
                <c:pt idx="1">
                  <c:v>107.3</c:v>
                </c:pt>
                <c:pt idx="2">
                  <c:v>103</c:v>
                </c:pt>
                <c:pt idx="3">
                  <c:v>119.2</c:v>
                </c:pt>
              </c:numCache>
            </c:numRef>
          </c:xVal>
          <c:yVal>
            <c:numRef>
              <c:f>'Laki isotopes'!$R$13:$R$16</c:f>
              <c:numCache>
                <c:formatCode>0.00</c:formatCode>
                <c:ptCount val="4"/>
                <c:pt idx="0">
                  <c:v>18.55</c:v>
                </c:pt>
                <c:pt idx="1">
                  <c:v>18.95</c:v>
                </c:pt>
                <c:pt idx="2">
                  <c:v>18.22</c:v>
                </c:pt>
                <c:pt idx="3">
                  <c:v>21.07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6-454E-B64F-04C1A8C46197}"/>
            </c:ext>
          </c:extLst>
        </c:ser>
        <c:ser>
          <c:idx val="0"/>
          <c:order val="1"/>
          <c:tx>
            <c:v>explosive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7.8393310260777643E-2"/>
                  <c:y val="-0.16914728409269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isotopes'!$L$2:$L$12</c:f>
              <c:numCache>
                <c:formatCode>0.00</c:formatCode>
                <c:ptCount val="11"/>
                <c:pt idx="0">
                  <c:v>101.2</c:v>
                </c:pt>
                <c:pt idx="1">
                  <c:v>103.2</c:v>
                </c:pt>
                <c:pt idx="2">
                  <c:v>115</c:v>
                </c:pt>
                <c:pt idx="3">
                  <c:v>104.7</c:v>
                </c:pt>
                <c:pt idx="4">
                  <c:v>92.14</c:v>
                </c:pt>
                <c:pt idx="5">
                  <c:v>86.84</c:v>
                </c:pt>
                <c:pt idx="6">
                  <c:v>108</c:v>
                </c:pt>
                <c:pt idx="7">
                  <c:v>128.80000000000001</c:v>
                </c:pt>
                <c:pt idx="8">
                  <c:v>102.7</c:v>
                </c:pt>
                <c:pt idx="9">
                  <c:v>102.7</c:v>
                </c:pt>
                <c:pt idx="10">
                  <c:v>101.6</c:v>
                </c:pt>
              </c:numCache>
            </c:numRef>
          </c:xVal>
          <c:yVal>
            <c:numRef>
              <c:f>'Laki isotopes'!$R$2:$R$12</c:f>
              <c:numCache>
                <c:formatCode>0.00</c:formatCode>
                <c:ptCount val="11"/>
                <c:pt idx="0">
                  <c:v>18.61</c:v>
                </c:pt>
                <c:pt idx="1">
                  <c:v>19.22</c:v>
                </c:pt>
                <c:pt idx="2">
                  <c:v>20.57</c:v>
                </c:pt>
                <c:pt idx="3">
                  <c:v>18.5</c:v>
                </c:pt>
                <c:pt idx="4">
                  <c:v>17.71</c:v>
                </c:pt>
                <c:pt idx="5">
                  <c:v>16.22</c:v>
                </c:pt>
                <c:pt idx="6">
                  <c:v>20.059999999999999</c:v>
                </c:pt>
                <c:pt idx="7">
                  <c:v>23.37</c:v>
                </c:pt>
                <c:pt idx="8">
                  <c:v>18.32</c:v>
                </c:pt>
                <c:pt idx="9">
                  <c:v>18.32</c:v>
                </c:pt>
                <c:pt idx="10">
                  <c:v>18.27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C6-454E-B64F-04C1A8C46197}"/>
            </c:ext>
          </c:extLst>
        </c:ser>
        <c:ser>
          <c:idx val="2"/>
          <c:order val="2"/>
          <c:tx>
            <c:v>first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2876438972238013E-2"/>
                  <c:y val="-0.145846421291519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9870165684716024E-2"/>
                  <c:y val="-4.03700807664407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isotopes'!$L$17:$L$19</c:f>
              <c:numCache>
                <c:formatCode>0.00</c:formatCode>
                <c:ptCount val="3"/>
                <c:pt idx="0">
                  <c:v>92.6</c:v>
                </c:pt>
                <c:pt idx="1">
                  <c:v>126.6</c:v>
                </c:pt>
                <c:pt idx="2">
                  <c:v>91.75</c:v>
                </c:pt>
              </c:numCache>
            </c:numRef>
          </c:xVal>
          <c:yVal>
            <c:numRef>
              <c:f>'Laki isotopes'!$R$17:$R$19</c:f>
              <c:numCache>
                <c:formatCode>0.00</c:formatCode>
                <c:ptCount val="3"/>
                <c:pt idx="0">
                  <c:v>17.77</c:v>
                </c:pt>
                <c:pt idx="1">
                  <c:v>23.31</c:v>
                </c:pt>
                <c:pt idx="2">
                  <c:v>16.07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C6-454E-B64F-04C1A8C46197}"/>
            </c:ext>
          </c:extLst>
        </c:ser>
        <c:ser>
          <c:idx val="3"/>
          <c:order val="3"/>
          <c:tx>
            <c:v>highland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440292749472453E-2"/>
                  <c:y val="-9.650471563162094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isotopes'!$L$20:$L$29</c:f>
              <c:numCache>
                <c:formatCode>0.00</c:formatCode>
                <c:ptCount val="10"/>
                <c:pt idx="0">
                  <c:v>104.7</c:v>
                </c:pt>
                <c:pt idx="1">
                  <c:v>94.21</c:v>
                </c:pt>
                <c:pt idx="2" formatCode="General">
                  <c:v>95.59</c:v>
                </c:pt>
                <c:pt idx="3">
                  <c:v>108.7</c:v>
                </c:pt>
                <c:pt idx="4">
                  <c:v>107.9</c:v>
                </c:pt>
                <c:pt idx="5">
                  <c:v>103.9</c:v>
                </c:pt>
                <c:pt idx="6">
                  <c:v>92.04</c:v>
                </c:pt>
                <c:pt idx="7">
                  <c:v>98.71</c:v>
                </c:pt>
                <c:pt idx="8">
                  <c:v>132.80000000000001</c:v>
                </c:pt>
                <c:pt idx="9">
                  <c:v>103.1</c:v>
                </c:pt>
              </c:numCache>
            </c:numRef>
          </c:xVal>
          <c:yVal>
            <c:numRef>
              <c:f>'Laki isotopes'!$R$20:$R$29</c:f>
              <c:numCache>
                <c:formatCode>0.00</c:formatCode>
                <c:ptCount val="10"/>
                <c:pt idx="0">
                  <c:v>18.84</c:v>
                </c:pt>
                <c:pt idx="1">
                  <c:v>18.010000000000002</c:v>
                </c:pt>
                <c:pt idx="2">
                  <c:v>19.32</c:v>
                </c:pt>
                <c:pt idx="3">
                  <c:v>19.489999999999998</c:v>
                </c:pt>
                <c:pt idx="4">
                  <c:v>19.510000000000002</c:v>
                </c:pt>
                <c:pt idx="5">
                  <c:v>18.260000000000002</c:v>
                </c:pt>
                <c:pt idx="6">
                  <c:v>17.38</c:v>
                </c:pt>
                <c:pt idx="7">
                  <c:v>16.989999999999998</c:v>
                </c:pt>
                <c:pt idx="8">
                  <c:v>23.22</c:v>
                </c:pt>
                <c:pt idx="9">
                  <c:v>18.46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C6-454E-B64F-04C1A8C46197}"/>
            </c:ext>
          </c:extLst>
        </c:ser>
        <c:ser>
          <c:idx val="4"/>
          <c:order val="4"/>
          <c:tx>
            <c:v>lowland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177895393288599E-2"/>
                  <c:y val="-0.107305720985143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isotopes'!$L$30:$L$37</c:f>
              <c:numCache>
                <c:formatCode>0.00</c:formatCode>
                <c:ptCount val="8"/>
                <c:pt idx="0">
                  <c:v>106.3</c:v>
                </c:pt>
                <c:pt idx="1">
                  <c:v>91.91</c:v>
                </c:pt>
                <c:pt idx="2">
                  <c:v>99.31</c:v>
                </c:pt>
                <c:pt idx="3">
                  <c:v>102.9</c:v>
                </c:pt>
                <c:pt idx="4">
                  <c:v>106.3</c:v>
                </c:pt>
                <c:pt idx="5">
                  <c:v>113.3</c:v>
                </c:pt>
                <c:pt idx="6">
                  <c:v>101.5</c:v>
                </c:pt>
                <c:pt idx="7">
                  <c:v>106.6</c:v>
                </c:pt>
              </c:numCache>
            </c:numRef>
          </c:xVal>
          <c:yVal>
            <c:numRef>
              <c:f>'Laki isotopes'!$R$30:$R$37</c:f>
              <c:numCache>
                <c:formatCode>0.00</c:formatCode>
                <c:ptCount val="8"/>
                <c:pt idx="0">
                  <c:v>19.34</c:v>
                </c:pt>
                <c:pt idx="1">
                  <c:v>16.489999999999998</c:v>
                </c:pt>
                <c:pt idx="2">
                  <c:v>17.600000000000001</c:v>
                </c:pt>
                <c:pt idx="3">
                  <c:v>18.489999999999998</c:v>
                </c:pt>
                <c:pt idx="4">
                  <c:v>19.38</c:v>
                </c:pt>
                <c:pt idx="5">
                  <c:v>20.94</c:v>
                </c:pt>
                <c:pt idx="6">
                  <c:v>18.54</c:v>
                </c:pt>
                <c:pt idx="7">
                  <c:v>19.53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CC6-454E-B64F-04C1A8C46197}"/>
            </c:ext>
          </c:extLst>
        </c:ser>
        <c:ser>
          <c:idx val="5"/>
          <c:order val="5"/>
          <c:tx>
            <c:v>fast moving graholl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'Laki isotopes'!$K$38</c:f>
              <c:numCache>
                <c:formatCode>0.00</c:formatCode>
                <c:ptCount val="1"/>
                <c:pt idx="0">
                  <c:v>113.8</c:v>
                </c:pt>
              </c:numCache>
            </c:numRef>
          </c:xVal>
          <c:yVal>
            <c:numRef>
              <c:f>'Laki isotopes'!$R$38</c:f>
              <c:numCache>
                <c:formatCode>0.00</c:formatCode>
                <c:ptCount val="1"/>
                <c:pt idx="0">
                  <c:v>17.23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CC6-454E-B64F-04C1A8C46197}"/>
            </c:ext>
          </c:extLst>
        </c:ser>
        <c:ser>
          <c:idx val="6"/>
          <c:order val="6"/>
          <c:tx>
            <c:v>rootless cones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isotopes'!$K$40:$K$41</c:f>
              <c:numCache>
                <c:formatCode>General</c:formatCode>
                <c:ptCount val="2"/>
                <c:pt idx="0">
                  <c:v>168.2</c:v>
                </c:pt>
                <c:pt idx="1">
                  <c:v>167.6</c:v>
                </c:pt>
              </c:numCache>
            </c:numRef>
          </c:xVal>
          <c:yVal>
            <c:numRef>
              <c:f>'Laki isotopes'!$R$40:$R$41</c:f>
              <c:numCache>
                <c:formatCode>0.00</c:formatCode>
                <c:ptCount val="2"/>
                <c:pt idx="0">
                  <c:v>309.3</c:v>
                </c:pt>
                <c:pt idx="1">
                  <c:v>299.2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CC6-454E-B64F-04C1A8C46197}"/>
            </c:ext>
          </c:extLst>
        </c:ser>
        <c:ser>
          <c:idx val="7"/>
          <c:order val="7"/>
          <c:tx>
            <c:v>skafta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isotopes'!$L$42:$L$44</c:f>
              <c:numCache>
                <c:formatCode>0.00</c:formatCode>
                <c:ptCount val="3"/>
                <c:pt idx="0">
                  <c:v>100.8</c:v>
                </c:pt>
                <c:pt idx="1">
                  <c:v>101.5</c:v>
                </c:pt>
                <c:pt idx="2">
                  <c:v>119.4</c:v>
                </c:pt>
              </c:numCache>
            </c:numRef>
          </c:xVal>
          <c:yVal>
            <c:numRef>
              <c:f>'Laki isotopes'!$R$42:$R$44</c:f>
              <c:numCache>
                <c:formatCode>0.00</c:formatCode>
                <c:ptCount val="3"/>
                <c:pt idx="0">
                  <c:v>17.98</c:v>
                </c:pt>
                <c:pt idx="1">
                  <c:v>18.21</c:v>
                </c:pt>
                <c:pt idx="2">
                  <c:v>21.57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CC6-454E-B64F-04C1A8C4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2992"/>
        <c:axId val="69558288"/>
      </c:scatterChart>
      <c:valAx>
        <c:axId val="69272992"/>
        <c:scaling>
          <c:orientation val="minMax"/>
          <c:max val="17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288"/>
        <c:crosses val="autoZero"/>
        <c:crossBetween val="midCat"/>
      </c:valAx>
      <c:valAx>
        <c:axId val="695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vs MgO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Explosive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0368071246953829E-2"/>
                  <c:y val="9.27736723645111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isotopes'!$O$2:$O$12</c:f>
              <c:numCache>
                <c:formatCode>0.000</c:formatCode>
                <c:ptCount val="11"/>
                <c:pt idx="0">
                  <c:v>5.672719975920538</c:v>
                </c:pt>
                <c:pt idx="1">
                  <c:v>5.6331433224755703</c:v>
                </c:pt>
                <c:pt idx="2">
                  <c:v>5.651260504201681</c:v>
                </c:pt>
                <c:pt idx="3">
                  <c:v>5.6298096395301735</c:v>
                </c:pt>
                <c:pt idx="4">
                  <c:v>5.6404336478618751</c:v>
                </c:pt>
                <c:pt idx="5">
                  <c:v>5.6348966212808866</c:v>
                </c:pt>
                <c:pt idx="6">
                  <c:v>5.6277187658067778</c:v>
                </c:pt>
                <c:pt idx="7">
                  <c:v>5.6272912423625252</c:v>
                </c:pt>
                <c:pt idx="8">
                  <c:v>5.615654791771199</c:v>
                </c:pt>
                <c:pt idx="9">
                  <c:v>5.615654791771199</c:v>
                </c:pt>
                <c:pt idx="10">
                  <c:v>5.5798774977407373</c:v>
                </c:pt>
              </c:numCache>
            </c:numRef>
          </c:xVal>
          <c:yVal>
            <c:numRef>
              <c:f>'Laki isotopes'!$K$2:$K$12</c:f>
              <c:numCache>
                <c:formatCode>General</c:formatCode>
                <c:ptCount val="11"/>
                <c:pt idx="0">
                  <c:v>119.9</c:v>
                </c:pt>
                <c:pt idx="1">
                  <c:v>125.9</c:v>
                </c:pt>
                <c:pt idx="2">
                  <c:v>133.6</c:v>
                </c:pt>
                <c:pt idx="3">
                  <c:v>120.9</c:v>
                </c:pt>
                <c:pt idx="4">
                  <c:v>114.6</c:v>
                </c:pt>
                <c:pt idx="5">
                  <c:v>105.3</c:v>
                </c:pt>
                <c:pt idx="6">
                  <c:v>128.80000000000001</c:v>
                </c:pt>
                <c:pt idx="7">
                  <c:v>154</c:v>
                </c:pt>
                <c:pt idx="8">
                  <c:v>119.7</c:v>
                </c:pt>
                <c:pt idx="9">
                  <c:v>119.7</c:v>
                </c:pt>
                <c:pt idx="10">
                  <c:v>119.9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C3-3C46-A1C0-BA893C6CB1DB}"/>
            </c:ext>
          </c:extLst>
        </c:ser>
        <c:ser>
          <c:idx val="1"/>
          <c:order val="1"/>
          <c:tx>
            <c:v>Crater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isotopes'!$O$13:$O$15</c:f>
              <c:numCache>
                <c:formatCode>0.000</c:formatCode>
                <c:ptCount val="3"/>
                <c:pt idx="0">
                  <c:v>5.5785081917166996</c:v>
                </c:pt>
                <c:pt idx="1">
                  <c:v>5.5637876788795291</c:v>
                </c:pt>
                <c:pt idx="2">
                  <c:v>5.5689532880737671</c:v>
                </c:pt>
              </c:numCache>
            </c:numRef>
          </c:xVal>
          <c:yVal>
            <c:numRef>
              <c:f>'Laki isotopes'!$K$13:$K$15</c:f>
              <c:numCache>
                <c:formatCode>General</c:formatCode>
                <c:ptCount val="3"/>
                <c:pt idx="0">
                  <c:v>119.3</c:v>
                </c:pt>
                <c:pt idx="1">
                  <c:v>124.8</c:v>
                </c:pt>
                <c:pt idx="2">
                  <c:v>121.9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C3-3C46-A1C0-BA893C6CB1DB}"/>
            </c:ext>
          </c:extLst>
        </c:ser>
        <c:ser>
          <c:idx val="2"/>
          <c:order val="2"/>
          <c:tx>
            <c:v>First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isotopes'!$O$17:$O$19</c:f>
              <c:numCache>
                <c:formatCode>0.000</c:formatCode>
                <c:ptCount val="3"/>
                <c:pt idx="0">
                  <c:v>5.6225099601593618</c:v>
                </c:pt>
                <c:pt idx="1">
                  <c:v>5.6474023358840117</c:v>
                </c:pt>
                <c:pt idx="2">
                  <c:v>5.6169871794871788</c:v>
                </c:pt>
              </c:numCache>
            </c:numRef>
          </c:xVal>
          <c:yVal>
            <c:numRef>
              <c:f>'Laki isotopes'!$K$17:$K$19</c:f>
              <c:numCache>
                <c:formatCode>0.00</c:formatCode>
                <c:ptCount val="3"/>
                <c:pt idx="0" formatCode="General">
                  <c:v>110.1</c:v>
                </c:pt>
                <c:pt idx="1">
                  <c:v>153.4</c:v>
                </c:pt>
                <c:pt idx="2">
                  <c:v>105.1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C3-3C46-A1C0-BA893C6CB1DB}"/>
            </c:ext>
          </c:extLst>
        </c:ser>
        <c:ser>
          <c:idx val="3"/>
          <c:order val="3"/>
          <c:tx>
            <c:v>Highland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947667840076721E-3"/>
                  <c:y val="-3.30643125290190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('Laki isotopes'!$O$20,'Laki isotopes'!$O$23:$O$29)</c:f>
              <c:numCache>
                <c:formatCode>0.000</c:formatCode>
                <c:ptCount val="8"/>
                <c:pt idx="0">
                  <c:v>5.6979451361473821</c:v>
                </c:pt>
                <c:pt idx="1">
                  <c:v>5.6887370642017476</c:v>
                </c:pt>
                <c:pt idx="2">
                  <c:v>5.6023913263755194</c:v>
                </c:pt>
                <c:pt idx="3">
                  <c:v>5.6230387691061843</c:v>
                </c:pt>
                <c:pt idx="4">
                  <c:v>5.6691562373839322</c:v>
                </c:pt>
                <c:pt idx="5">
                  <c:v>5.6117718201975402</c:v>
                </c:pt>
                <c:pt idx="6">
                  <c:v>5.7418688693856481</c:v>
                </c:pt>
                <c:pt idx="7">
                  <c:v>5.6112062884208402</c:v>
                </c:pt>
              </c:numCache>
            </c:numRef>
          </c:xVal>
          <c:yVal>
            <c:numRef>
              <c:f>('Laki isotopes'!$K$20,'Laki isotopes'!$K$23:$K$29)</c:f>
              <c:numCache>
                <c:formatCode>General</c:formatCode>
                <c:ptCount val="8"/>
                <c:pt idx="0" formatCode="0.00">
                  <c:v>122.3</c:v>
                </c:pt>
                <c:pt idx="1">
                  <c:v>129.5</c:v>
                </c:pt>
                <c:pt idx="2">
                  <c:v>133</c:v>
                </c:pt>
                <c:pt idx="3">
                  <c:v>120.8</c:v>
                </c:pt>
                <c:pt idx="4">
                  <c:v>111.5</c:v>
                </c:pt>
                <c:pt idx="5">
                  <c:v>117</c:v>
                </c:pt>
                <c:pt idx="6">
                  <c:v>152.4</c:v>
                </c:pt>
                <c:pt idx="7">
                  <c:v>120.8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C3-3C46-A1C0-BA893C6CB1DB}"/>
            </c:ext>
          </c:extLst>
        </c:ser>
        <c:ser>
          <c:idx val="4"/>
          <c:order val="4"/>
          <c:tx>
            <c:v>Lowland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isotopes'!$O$30:$O$37</c:f>
              <c:numCache>
                <c:formatCode>0.000</c:formatCode>
                <c:ptCount val="8"/>
                <c:pt idx="0">
                  <c:v>5.6052366565961735</c:v>
                </c:pt>
                <c:pt idx="1">
                  <c:v>5.6309403437815968</c:v>
                </c:pt>
                <c:pt idx="2">
                  <c:v>5.7319545823195455</c:v>
                </c:pt>
                <c:pt idx="3">
                  <c:v>5.6551584898041591</c:v>
                </c:pt>
                <c:pt idx="4">
                  <c:v>5.6313993174061432</c:v>
                </c:pt>
                <c:pt idx="5">
                  <c:v>5.6392117230924708</c:v>
                </c:pt>
                <c:pt idx="6">
                  <c:v>5.6488244122061024</c:v>
                </c:pt>
                <c:pt idx="7">
                  <c:v>5.5706134094151203</c:v>
                </c:pt>
              </c:numCache>
            </c:numRef>
          </c:xVal>
          <c:yVal>
            <c:numRef>
              <c:f>'Laki isotopes'!$K$30:$K$37</c:f>
              <c:numCache>
                <c:formatCode>0.00</c:formatCode>
                <c:ptCount val="8"/>
                <c:pt idx="0">
                  <c:v>126.8</c:v>
                </c:pt>
                <c:pt idx="1">
                  <c:v>108.6</c:v>
                </c:pt>
                <c:pt idx="2">
                  <c:v>115.8</c:v>
                </c:pt>
                <c:pt idx="3">
                  <c:v>120.7</c:v>
                </c:pt>
                <c:pt idx="4">
                  <c:v>125.2</c:v>
                </c:pt>
                <c:pt idx="5">
                  <c:v>132.80000000000001</c:v>
                </c:pt>
                <c:pt idx="6">
                  <c:v>118.1</c:v>
                </c:pt>
                <c:pt idx="7">
                  <c:v>128.30000000000001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2C3-3C46-A1C0-BA893C6CB1DB}"/>
            </c:ext>
          </c:extLst>
        </c:ser>
        <c:ser>
          <c:idx val="5"/>
          <c:order val="5"/>
          <c:tx>
            <c:v>fast moving graholl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'Laki isotopes'!$O$38</c:f>
              <c:numCache>
                <c:formatCode>0.000</c:formatCode>
                <c:ptCount val="1"/>
                <c:pt idx="0">
                  <c:v>5.6615634188380817</c:v>
                </c:pt>
              </c:numCache>
            </c:numRef>
          </c:xVal>
          <c:yVal>
            <c:numRef>
              <c:f>'Laki isotopes'!$K$38</c:f>
              <c:numCache>
                <c:formatCode>0.00</c:formatCode>
                <c:ptCount val="1"/>
                <c:pt idx="0">
                  <c:v>113.8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2C3-3C46-A1C0-BA893C6CB1DB}"/>
            </c:ext>
          </c:extLst>
        </c:ser>
        <c:ser>
          <c:idx val="6"/>
          <c:order val="6"/>
          <c:tx>
            <c:v>rootless cones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isotopes'!$O$40:$O$41</c:f>
              <c:numCache>
                <c:formatCode>0.000</c:formatCode>
                <c:ptCount val="2"/>
                <c:pt idx="0">
                  <c:v>5.6163132799026076</c:v>
                </c:pt>
                <c:pt idx="1">
                  <c:v>5.569159162197713</c:v>
                </c:pt>
              </c:numCache>
            </c:numRef>
          </c:xVal>
          <c:yVal>
            <c:numRef>
              <c:f>'Laki isotopes'!$K$40:$K$41</c:f>
              <c:numCache>
                <c:formatCode>General</c:formatCode>
                <c:ptCount val="2"/>
                <c:pt idx="0">
                  <c:v>168.2</c:v>
                </c:pt>
                <c:pt idx="1">
                  <c:v>167.6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2C3-3C46-A1C0-BA893C6CB1DB}"/>
            </c:ext>
          </c:extLst>
        </c:ser>
        <c:ser>
          <c:idx val="7"/>
          <c:order val="7"/>
          <c:tx>
            <c:v>skafta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isotopes'!$O$43:$O$44</c:f>
              <c:numCache>
                <c:formatCode>0.000</c:formatCode>
                <c:ptCount val="2"/>
                <c:pt idx="0">
                  <c:v>5.6865324294242638</c:v>
                </c:pt>
                <c:pt idx="1">
                  <c:v>5.5992991858188184</c:v>
                </c:pt>
              </c:numCache>
            </c:numRef>
          </c:xVal>
          <c:yVal>
            <c:numRef>
              <c:f>'Laki isotopes'!$K$43:$K$44</c:f>
              <c:numCache>
                <c:formatCode>General</c:formatCode>
                <c:ptCount val="2"/>
                <c:pt idx="0">
                  <c:v>118.8</c:v>
                </c:pt>
                <c:pt idx="1">
                  <c:v>137.4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2C3-3C46-A1C0-BA893C6C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2992"/>
        <c:axId val="69558288"/>
      </c:scatterChart>
      <c:valAx>
        <c:axId val="6927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288"/>
        <c:crosses val="autoZero"/>
        <c:crossBetween val="midCat"/>
      </c:valAx>
      <c:valAx>
        <c:axId val="6955828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vs MgO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Explosive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0368071246953829E-2"/>
                  <c:y val="9.27736723645111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isotopes'!$O$2:$O$12</c:f>
              <c:numCache>
                <c:formatCode>0.000</c:formatCode>
                <c:ptCount val="11"/>
                <c:pt idx="0">
                  <c:v>5.672719975920538</c:v>
                </c:pt>
                <c:pt idx="1">
                  <c:v>5.6331433224755703</c:v>
                </c:pt>
                <c:pt idx="2">
                  <c:v>5.651260504201681</c:v>
                </c:pt>
                <c:pt idx="3">
                  <c:v>5.6298096395301735</c:v>
                </c:pt>
                <c:pt idx="4">
                  <c:v>5.6404336478618751</c:v>
                </c:pt>
                <c:pt idx="5">
                  <c:v>5.6348966212808866</c:v>
                </c:pt>
                <c:pt idx="6">
                  <c:v>5.6277187658067778</c:v>
                </c:pt>
                <c:pt idx="7">
                  <c:v>5.6272912423625252</c:v>
                </c:pt>
                <c:pt idx="8">
                  <c:v>5.615654791771199</c:v>
                </c:pt>
                <c:pt idx="9">
                  <c:v>5.615654791771199</c:v>
                </c:pt>
                <c:pt idx="10">
                  <c:v>5.5798774977407373</c:v>
                </c:pt>
              </c:numCache>
            </c:numRef>
          </c:xVal>
          <c:yVal>
            <c:numRef>
              <c:f>'Laki isotopes'!$L$2:$L$12</c:f>
              <c:numCache>
                <c:formatCode>0.00</c:formatCode>
                <c:ptCount val="11"/>
                <c:pt idx="0">
                  <c:v>101.2</c:v>
                </c:pt>
                <c:pt idx="1">
                  <c:v>103.2</c:v>
                </c:pt>
                <c:pt idx="2">
                  <c:v>115</c:v>
                </c:pt>
                <c:pt idx="3">
                  <c:v>104.7</c:v>
                </c:pt>
                <c:pt idx="4">
                  <c:v>92.14</c:v>
                </c:pt>
                <c:pt idx="5">
                  <c:v>86.84</c:v>
                </c:pt>
                <c:pt idx="6">
                  <c:v>108</c:v>
                </c:pt>
                <c:pt idx="7">
                  <c:v>128.80000000000001</c:v>
                </c:pt>
                <c:pt idx="8">
                  <c:v>102.7</c:v>
                </c:pt>
                <c:pt idx="9">
                  <c:v>102.7</c:v>
                </c:pt>
                <c:pt idx="10">
                  <c:v>101.6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E4-FC4D-88EF-004FC988C1FD}"/>
            </c:ext>
          </c:extLst>
        </c:ser>
        <c:ser>
          <c:idx val="1"/>
          <c:order val="1"/>
          <c:tx>
            <c:v>Crater 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isotopes'!$O$13:$O$15</c:f>
              <c:numCache>
                <c:formatCode>0.000</c:formatCode>
                <c:ptCount val="3"/>
                <c:pt idx="0">
                  <c:v>5.5785081917166996</c:v>
                </c:pt>
                <c:pt idx="1">
                  <c:v>5.5637876788795291</c:v>
                </c:pt>
                <c:pt idx="2">
                  <c:v>5.5689532880737671</c:v>
                </c:pt>
              </c:numCache>
            </c:numRef>
          </c:xVal>
          <c:yVal>
            <c:numRef>
              <c:f>'Laki isotopes'!$L$13:$L$15</c:f>
              <c:numCache>
                <c:formatCode>0.00</c:formatCode>
                <c:ptCount val="3"/>
                <c:pt idx="0">
                  <c:v>97.8</c:v>
                </c:pt>
                <c:pt idx="1">
                  <c:v>107.3</c:v>
                </c:pt>
                <c:pt idx="2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E4-FC4D-88EF-004FC988C1FD}"/>
            </c:ext>
          </c:extLst>
        </c:ser>
        <c:ser>
          <c:idx val="2"/>
          <c:order val="2"/>
          <c:tx>
            <c:v>First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isotopes'!$O$17:$O$19</c:f>
              <c:numCache>
                <c:formatCode>0.000</c:formatCode>
                <c:ptCount val="3"/>
                <c:pt idx="0">
                  <c:v>5.6225099601593618</c:v>
                </c:pt>
                <c:pt idx="1">
                  <c:v>5.6474023358840117</c:v>
                </c:pt>
                <c:pt idx="2">
                  <c:v>5.6169871794871788</c:v>
                </c:pt>
              </c:numCache>
            </c:numRef>
          </c:xVal>
          <c:yVal>
            <c:numRef>
              <c:f>'Laki isotopes'!$L$17:$L$19</c:f>
              <c:numCache>
                <c:formatCode>0.00</c:formatCode>
                <c:ptCount val="3"/>
                <c:pt idx="0">
                  <c:v>92.6</c:v>
                </c:pt>
                <c:pt idx="1">
                  <c:v>126.6</c:v>
                </c:pt>
                <c:pt idx="2">
                  <c:v>91.75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E4-FC4D-88EF-004FC988C1FD}"/>
            </c:ext>
          </c:extLst>
        </c:ser>
        <c:ser>
          <c:idx val="3"/>
          <c:order val="3"/>
          <c:tx>
            <c:v>Highland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947667840076721E-3"/>
                  <c:y val="-3.30643125290190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('Laki isotopes'!$O$20,'Laki isotopes'!$O$23:$O$29)</c:f>
              <c:numCache>
                <c:formatCode>0.000</c:formatCode>
                <c:ptCount val="8"/>
                <c:pt idx="0">
                  <c:v>5.6979451361473821</c:v>
                </c:pt>
                <c:pt idx="1">
                  <c:v>5.6887370642017476</c:v>
                </c:pt>
                <c:pt idx="2">
                  <c:v>5.6023913263755194</c:v>
                </c:pt>
                <c:pt idx="3">
                  <c:v>5.6230387691061843</c:v>
                </c:pt>
                <c:pt idx="4">
                  <c:v>5.6691562373839322</c:v>
                </c:pt>
                <c:pt idx="5">
                  <c:v>5.6117718201975402</c:v>
                </c:pt>
                <c:pt idx="6">
                  <c:v>5.7418688693856481</c:v>
                </c:pt>
                <c:pt idx="7">
                  <c:v>5.6112062884208402</c:v>
                </c:pt>
              </c:numCache>
            </c:numRef>
          </c:xVal>
          <c:yVal>
            <c:numRef>
              <c:f>('Laki isotopes'!$L$20,'Laki isotopes'!$L$23:$L$29)</c:f>
              <c:numCache>
                <c:formatCode>0.00</c:formatCode>
                <c:ptCount val="8"/>
                <c:pt idx="0">
                  <c:v>104.7</c:v>
                </c:pt>
                <c:pt idx="1">
                  <c:v>108.7</c:v>
                </c:pt>
                <c:pt idx="2">
                  <c:v>107.9</c:v>
                </c:pt>
                <c:pt idx="3">
                  <c:v>103.9</c:v>
                </c:pt>
                <c:pt idx="4">
                  <c:v>92.04</c:v>
                </c:pt>
                <c:pt idx="5">
                  <c:v>98.71</c:v>
                </c:pt>
                <c:pt idx="6">
                  <c:v>132.80000000000001</c:v>
                </c:pt>
                <c:pt idx="7">
                  <c:v>103.1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E4-FC4D-88EF-004FC988C1FD}"/>
            </c:ext>
          </c:extLst>
        </c:ser>
        <c:ser>
          <c:idx val="4"/>
          <c:order val="4"/>
          <c:tx>
            <c:v>Lowland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'Laki isotopes'!$O$30:$O$37</c:f>
              <c:numCache>
                <c:formatCode>0.000</c:formatCode>
                <c:ptCount val="8"/>
                <c:pt idx="0">
                  <c:v>5.6052366565961735</c:v>
                </c:pt>
                <c:pt idx="1">
                  <c:v>5.6309403437815968</c:v>
                </c:pt>
                <c:pt idx="2">
                  <c:v>5.7319545823195455</c:v>
                </c:pt>
                <c:pt idx="3">
                  <c:v>5.6551584898041591</c:v>
                </c:pt>
                <c:pt idx="4">
                  <c:v>5.6313993174061432</c:v>
                </c:pt>
                <c:pt idx="5">
                  <c:v>5.6392117230924708</c:v>
                </c:pt>
                <c:pt idx="6">
                  <c:v>5.6488244122061024</c:v>
                </c:pt>
                <c:pt idx="7">
                  <c:v>5.5706134094151203</c:v>
                </c:pt>
              </c:numCache>
            </c:numRef>
          </c:xVal>
          <c:yVal>
            <c:numRef>
              <c:f>'Laki isotopes'!$L$30:$L$37</c:f>
              <c:numCache>
                <c:formatCode>0.00</c:formatCode>
                <c:ptCount val="8"/>
                <c:pt idx="0">
                  <c:v>106.3</c:v>
                </c:pt>
                <c:pt idx="1">
                  <c:v>91.91</c:v>
                </c:pt>
                <c:pt idx="2">
                  <c:v>99.31</c:v>
                </c:pt>
                <c:pt idx="3">
                  <c:v>102.9</c:v>
                </c:pt>
                <c:pt idx="4">
                  <c:v>106.3</c:v>
                </c:pt>
                <c:pt idx="5">
                  <c:v>113.3</c:v>
                </c:pt>
                <c:pt idx="6">
                  <c:v>101.5</c:v>
                </c:pt>
                <c:pt idx="7">
                  <c:v>106.6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3E4-FC4D-88EF-004FC988C1FD}"/>
            </c:ext>
          </c:extLst>
        </c:ser>
        <c:ser>
          <c:idx val="5"/>
          <c:order val="5"/>
          <c:tx>
            <c:v>fast moving graholl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'Laki isotopes'!$O$38</c:f>
              <c:numCache>
                <c:formatCode>0.000</c:formatCode>
                <c:ptCount val="1"/>
                <c:pt idx="0">
                  <c:v>5.6615634188380817</c:v>
                </c:pt>
              </c:numCache>
            </c:numRef>
          </c:xVal>
          <c:yVal>
            <c:numRef>
              <c:f>'Laki isotopes'!$L$38</c:f>
              <c:numCache>
                <c:formatCode>0.00</c:formatCode>
                <c:ptCount val="1"/>
                <c:pt idx="0">
                  <c:v>96.95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3E4-FC4D-88EF-004FC988C1FD}"/>
            </c:ext>
          </c:extLst>
        </c:ser>
        <c:ser>
          <c:idx val="6"/>
          <c:order val="6"/>
          <c:tx>
            <c:v>rootless cones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isotopes'!$O$40:$O$41</c:f>
              <c:numCache>
                <c:formatCode>0.000</c:formatCode>
                <c:ptCount val="2"/>
                <c:pt idx="0">
                  <c:v>5.6163132799026076</c:v>
                </c:pt>
                <c:pt idx="1">
                  <c:v>5.569159162197713</c:v>
                </c:pt>
              </c:numCache>
            </c:numRef>
          </c:xVal>
          <c:yVal>
            <c:numRef>
              <c:f>'Laki isotopes'!$L$40:$L$41</c:f>
              <c:numCache>
                <c:formatCode>0.00</c:formatCode>
                <c:ptCount val="2"/>
                <c:pt idx="0">
                  <c:v>142.80000000000001</c:v>
                </c:pt>
                <c:pt idx="1">
                  <c:v>139.30000000000001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3E4-FC4D-88EF-004FC988C1FD}"/>
            </c:ext>
          </c:extLst>
        </c:ser>
        <c:ser>
          <c:idx val="7"/>
          <c:order val="7"/>
          <c:tx>
            <c:v>skafta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'Laki isotopes'!$O$43:$O$44</c:f>
              <c:numCache>
                <c:formatCode>0.000</c:formatCode>
                <c:ptCount val="2"/>
                <c:pt idx="0">
                  <c:v>5.6865324294242638</c:v>
                </c:pt>
                <c:pt idx="1">
                  <c:v>5.5992991858188184</c:v>
                </c:pt>
              </c:numCache>
            </c:numRef>
          </c:xVal>
          <c:yVal>
            <c:numRef>
              <c:f>'Laki isotopes'!$L$43:$L$44</c:f>
              <c:numCache>
                <c:formatCode>0.00</c:formatCode>
                <c:ptCount val="2"/>
                <c:pt idx="0">
                  <c:v>101.5</c:v>
                </c:pt>
                <c:pt idx="1">
                  <c:v>119.4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3E4-FC4D-88EF-004FC988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2992"/>
        <c:axId val="69558288"/>
      </c:scatterChart>
      <c:valAx>
        <c:axId val="6927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288"/>
        <c:crosses val="autoZero"/>
        <c:crossBetween val="midCat"/>
      </c:valAx>
      <c:valAx>
        <c:axId val="695582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r>
              <a:rPr lang="en-US"/>
              <a:t>Laki Sulphides</a:t>
            </a:r>
          </a:p>
        </c:rich>
      </c:tx>
      <c:layout>
        <c:manualLayout>
          <c:xMode val="edge"/>
          <c:yMode val="edge"/>
          <c:x val="0.41596983866056009"/>
          <c:y val="3.5616195652514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41809035636174"/>
          <c:y val="0.10494207295496803"/>
          <c:w val="0.77764726766555436"/>
          <c:h val="0.78150874427917938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('[1]Tri-plot method'!$E$24,'[1]Tri-plot method'!$E$36,'[1]Tri-plot method'!$E$46,'[1]Tri-plot method'!$E$56)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('[1]Tri-plot method'!$F$24,'[1]Tri-plot method'!$F$36,'[1]Tri-plot method'!$F$46,'[1]Tri-plot method'!$F$46,'[1]Tri-plot method'!$F$56)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D5-D046-B7DF-3CFB7AEEE3AB}"/>
            </c:ext>
          </c:extLst>
        </c:ser>
        <c:ser>
          <c:idx val="0"/>
          <c:order val="1"/>
          <c:tx>
            <c:v>M1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'[1]Tri-plot calc'!$F$58:$F$60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'[1]Tri-plot calc'!$G$58:$G$60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5-D046-B7DF-3CFB7AEEE3AB}"/>
            </c:ext>
          </c:extLst>
        </c:ser>
        <c:ser>
          <c:idx val="2"/>
          <c:order val="2"/>
          <c:tx>
            <c:v>M2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'[1]Tri-plot calc'!$F$61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calc'!$G$61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D5-D046-B7DF-3CFB7AEEE3AB}"/>
            </c:ext>
          </c:extLst>
        </c:ser>
        <c:ser>
          <c:idx val="3"/>
          <c:order val="3"/>
          <c:tx>
            <c:v>P1_Explo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'[1]Tri-plot calc'!$F$62:$F$63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'[1]Tri-plot calc'!$G$62:$G$63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D5-D046-B7DF-3CFB7AEEE3AB}"/>
            </c:ext>
          </c:extLst>
        </c:ser>
        <c:ser>
          <c:idx val="4"/>
          <c:order val="4"/>
          <c:tx>
            <c:v>P1_Keilu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>
                  <a:alpha val="46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'[1]Tri-plot calc'!$F$64:$F$65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'[1]Tri-plot calc'!$G$64:$G$65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D5-D046-B7DF-3CFB7AEEE3AB}"/>
            </c:ext>
          </c:extLst>
        </c:ser>
        <c:ser>
          <c:idx val="5"/>
          <c:order val="5"/>
          <c:tx>
            <c:v>M3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'[1]Tri-plot calc'!$F$66:$F$68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'[1]Tri-plot calc'!$G$66:$G$68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D5-D046-B7DF-3CFB7AEEE3AB}"/>
            </c:ext>
          </c:extLst>
        </c:ser>
        <c:ser>
          <c:idx val="9"/>
          <c:order val="6"/>
          <c:tx>
            <c:v>M4 Base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'[1]Tri-plot calc'!$F$84:$F$85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'[1]Tri-plot calc'!$G$84:$G$85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D5-D046-B7DF-3CFB7AEEE3AB}"/>
            </c:ext>
          </c:extLst>
        </c:ser>
        <c:ser>
          <c:idx val="7"/>
          <c:order val="7"/>
          <c:tx>
            <c:v>M4 MIddle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'[1]Tri-plot calc'!$F$77:$F$79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'[1]Tri-plot calc'!$G$77:$G$79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D5-D046-B7DF-3CFB7AEEE3AB}"/>
            </c:ext>
          </c:extLst>
        </c:ser>
        <c:ser>
          <c:idx val="8"/>
          <c:order val="8"/>
          <c:tx>
            <c:v>M5 G2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'[1]Tri-plot calc'!$F$80:$F$83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'[1]Tri-plot calc'!$G$80:$G$83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D5-D046-B7DF-3CFB7AEEE3AB}"/>
            </c:ext>
          </c:extLst>
        </c:ser>
        <c:ser>
          <c:idx val="6"/>
          <c:order val="9"/>
          <c:tx>
            <c:v>G3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'[1]Tri-plot calc'!$F$69:$F$76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'[1]Tri-plot calc'!$G$69:$G$76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5D5-D046-B7DF-3CFB7AEEE3AB}"/>
            </c:ext>
          </c:extLst>
        </c:ser>
        <c:ser>
          <c:idx val="10"/>
          <c:order val="10"/>
          <c:tx>
            <c:v>M6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'[1]Tri-plot calc'!$F$86:$F$92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'[1]Tri-plot calc'!$G$86:$G$92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5D5-D046-B7DF-3CFB7AEEE3AB}"/>
            </c:ext>
          </c:extLst>
        </c:ser>
        <c:ser>
          <c:idx val="11"/>
          <c:order val="11"/>
          <c:tx>
            <c:v>Byrða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'[1]Tri-plot calc'!$F$93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calc'!$G$93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5D5-D046-B7DF-3CFB7AEEE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329904"/>
        <c:axId val="1183331584"/>
      </c:scatterChart>
      <c:valAx>
        <c:axId val="118332990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/>
                  <a:t>Fe %                                                                                                                                                                                                                  Cu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en-US"/>
          </a:p>
        </c:txPr>
        <c:crossAx val="1183331584"/>
        <c:crosses val="autoZero"/>
        <c:crossBetween val="midCat"/>
      </c:valAx>
      <c:valAx>
        <c:axId val="11833315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/>
                  <a:t>                                                                                                                                          Co+Ni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en-US"/>
          </a:p>
        </c:txPr>
        <c:crossAx val="1183329904"/>
        <c:crosses val="autoZero"/>
        <c:crossBetween val="midCat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r"/>
      <c:layout>
        <c:manualLayout>
          <c:xMode val="edge"/>
          <c:yMode val="edge"/>
          <c:x val="0.78402569120989862"/>
          <c:y val="5.5414115396143979E-2"/>
          <c:w val="0.16684586585012301"/>
          <c:h val="0.4242547117224463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r>
              <a:rPr lang="en-GB"/>
              <a:t>Holuhraun Sulphides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08857658040565"/>
          <c:y val="7.7733536599252043E-2"/>
          <c:w val="0.77139125857933577"/>
          <c:h val="0.8149646996541420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xVal>
            <c:numRef>
              <c:f>'[1]Tri-plot calc'!$B$2:$B$5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'[1]Tri-plot calc'!$C$2:$C$5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DD-454C-BBD4-8B961FB245CF}"/>
            </c:ext>
          </c:extLst>
        </c:ser>
        <c:ser>
          <c:idx val="1"/>
          <c:order val="1"/>
          <c:tx>
            <c:v>040914-1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'[1]Tri-plot calc'!$F$17:$F$21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'[1]Tri-plot calc'!$G$17:$G$21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DD-454C-BBD4-8B961FB245CF}"/>
            </c:ext>
          </c:extLst>
        </c:ser>
        <c:ser>
          <c:idx val="2"/>
          <c:order val="2"/>
          <c:tx>
            <c:v>BAO040914-6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'[1]Tri-plot calc'!$F$22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DD-454C-BBD4-8B961FB245CF}"/>
            </c:ext>
          </c:extLst>
        </c:ser>
        <c:ser>
          <c:idx val="3"/>
          <c:order val="3"/>
          <c:tx>
            <c:v>KG070914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'[1]Tri-plot calc'!$F$23:$F$25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'[1]Tri-plot calc'!$G$23:$G$25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DD-454C-BBD4-8B961FB245CF}"/>
            </c:ext>
          </c:extLst>
        </c:ser>
        <c:ser>
          <c:idx val="4"/>
          <c:order val="4"/>
          <c:tx>
            <c:v>BAO070914_35x35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'[1]Tri-plot calc'!$F$26:$F$27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'[1]Tri-plot calc'!$G$26:$G$27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DD-454C-BBD4-8B961FB245CF}"/>
            </c:ext>
          </c:extLst>
        </c:ser>
        <c:ser>
          <c:idx val="5"/>
          <c:order val="5"/>
          <c:tx>
            <c:v>WM1481-1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'[1]Tri-plot calc'!$F$28:$F$35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'[1]Tri-plot calc'!$G$28:$G$35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DD-454C-BBD4-8B961FB245CF}"/>
            </c:ext>
          </c:extLst>
        </c:ser>
        <c:ser>
          <c:idx val="6"/>
          <c:order val="6"/>
          <c:tx>
            <c:v>AH100914-012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'[1]Tri-plot calc'!$F$36:$F$38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'[1]Tri-plot calc'!$G$35:$G$38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DD-454C-BBD4-8B961FB245CF}"/>
            </c:ext>
          </c:extLst>
        </c:ser>
        <c:ser>
          <c:idx val="7"/>
          <c:order val="7"/>
          <c:tx>
            <c:v>BAO160914-1(kl:2010)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'[1]Tri-plot calc'!$F$39:$F$40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'[1]Tri-plot calc'!$G$39:$G$40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DD-454C-BBD4-8B961FB245CF}"/>
            </c:ext>
          </c:extLst>
        </c:ser>
        <c:ser>
          <c:idx val="8"/>
          <c:order val="8"/>
          <c:tx>
            <c:v>BAO170914-1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'[1]Tri-plot calc'!$F$41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calc'!$G$41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DD-454C-BBD4-8B961FB245CF}"/>
            </c:ext>
          </c:extLst>
        </c:ser>
        <c:ser>
          <c:idx val="9"/>
          <c:order val="9"/>
          <c:tx>
            <c:v>BAO170914-04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'[1]Tri-plot calc'!$F$41:$F$44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'[1]Tri-plot calc'!$G$41:$G$44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7DD-454C-BBD4-8B961FB245CF}"/>
            </c:ext>
          </c:extLst>
        </c:ser>
        <c:ser>
          <c:idx val="10"/>
          <c:order val="10"/>
          <c:tx>
            <c:v>MSR151014-1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'[1]Tri-plot calc'!$F$45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calc'!$G$45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7DD-454C-BBD4-8B961FB245CF}"/>
            </c:ext>
          </c:extLst>
        </c:ser>
        <c:ser>
          <c:idx val="11"/>
          <c:order val="11"/>
          <c:tx>
            <c:v>MSR161014-2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'[1]Tri-plot calc'!$F$46:$F$51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'[1]Tri-plot calc'!$G$46:$G$51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7DD-454C-BBD4-8B961FB245CF}"/>
            </c:ext>
          </c:extLst>
        </c:ser>
        <c:ser>
          <c:idx val="12"/>
          <c:order val="12"/>
          <c:tx>
            <c:v>TTCG061114-2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'[1]Tri-plot calc'!$F$52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calc'!$G$52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7DD-454C-BBD4-8B961FB245CF}"/>
            </c:ext>
          </c:extLst>
        </c:ser>
        <c:ser>
          <c:idx val="13"/>
          <c:order val="13"/>
          <c:tx>
            <c:v>MSR121114-1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'[1]Tri-plot calc'!$F$53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'[1]Tri-plot calc'!$G$53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7DD-454C-BBD4-8B961FB2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74768"/>
        <c:axId val="1219705344"/>
      </c:scatterChart>
      <c:valAx>
        <c:axId val="118027476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/>
                  <a:t>Fe%                                                                                                                                                                        Cu%        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en-US"/>
          </a:p>
        </c:txPr>
        <c:crossAx val="1219705344"/>
        <c:crosses val="autoZero"/>
        <c:crossBetween val="midCat"/>
      </c:valAx>
      <c:valAx>
        <c:axId val="121970534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r>
                  <a:rPr lang="en-GB"/>
                  <a:t>                                                                                                             Co+Ni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en-US"/>
          </a:p>
        </c:txPr>
        <c:crossAx val="118027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43202662360754"/>
          <c:y val="4.7135887931344642E-2"/>
          <c:w val="0.20488504566575902"/>
          <c:h val="0.48465917698426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 sz="1200">
          <a:latin typeface="Times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and Cu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'Holuhraun Traces'!$K$3:$K$90</c:f>
              <c:numCache>
                <c:formatCode>General</c:formatCode>
                <c:ptCount val="88"/>
                <c:pt idx="0">
                  <c:v>144.30000000000001</c:v>
                </c:pt>
                <c:pt idx="1">
                  <c:v>150.19999999999999</c:v>
                </c:pt>
                <c:pt idx="2">
                  <c:v>138</c:v>
                </c:pt>
                <c:pt idx="3">
                  <c:v>194.3</c:v>
                </c:pt>
                <c:pt idx="4">
                  <c:v>150.5</c:v>
                </c:pt>
                <c:pt idx="5">
                  <c:v>143.6</c:v>
                </c:pt>
                <c:pt idx="6">
                  <c:v>122.8</c:v>
                </c:pt>
                <c:pt idx="8">
                  <c:v>147.19999999999999</c:v>
                </c:pt>
                <c:pt idx="9">
                  <c:v>170.5</c:v>
                </c:pt>
                <c:pt idx="10">
                  <c:v>171.1</c:v>
                </c:pt>
                <c:pt idx="11">
                  <c:v>159.6</c:v>
                </c:pt>
                <c:pt idx="12">
                  <c:v>148.6</c:v>
                </c:pt>
                <c:pt idx="13">
                  <c:v>164.3</c:v>
                </c:pt>
                <c:pt idx="14">
                  <c:v>152.1</c:v>
                </c:pt>
                <c:pt idx="15">
                  <c:v>142.19999999999999</c:v>
                </c:pt>
                <c:pt idx="16">
                  <c:v>139.1</c:v>
                </c:pt>
                <c:pt idx="17">
                  <c:v>142.30000000000001</c:v>
                </c:pt>
                <c:pt idx="19">
                  <c:v>156.30000000000001</c:v>
                </c:pt>
                <c:pt idx="20">
                  <c:v>164.6</c:v>
                </c:pt>
                <c:pt idx="21">
                  <c:v>152.1</c:v>
                </c:pt>
                <c:pt idx="22">
                  <c:v>168.8</c:v>
                </c:pt>
                <c:pt idx="23">
                  <c:v>198</c:v>
                </c:pt>
                <c:pt idx="24">
                  <c:v>168.4</c:v>
                </c:pt>
                <c:pt idx="25">
                  <c:v>169.6</c:v>
                </c:pt>
                <c:pt idx="26">
                  <c:v>164</c:v>
                </c:pt>
                <c:pt idx="27">
                  <c:v>163.30000000000001</c:v>
                </c:pt>
                <c:pt idx="28">
                  <c:v>167</c:v>
                </c:pt>
                <c:pt idx="29">
                  <c:v>148.80000000000001</c:v>
                </c:pt>
                <c:pt idx="30">
                  <c:v>170.9</c:v>
                </c:pt>
                <c:pt idx="31">
                  <c:v>165.8</c:v>
                </c:pt>
                <c:pt idx="32">
                  <c:v>158</c:v>
                </c:pt>
                <c:pt idx="33">
                  <c:v>159.6</c:v>
                </c:pt>
                <c:pt idx="34">
                  <c:v>152.19999999999999</c:v>
                </c:pt>
                <c:pt idx="35">
                  <c:v>149.30000000000001</c:v>
                </c:pt>
                <c:pt idx="36">
                  <c:v>155.5</c:v>
                </c:pt>
                <c:pt idx="38">
                  <c:v>137.5</c:v>
                </c:pt>
                <c:pt idx="39">
                  <c:v>152.1</c:v>
                </c:pt>
                <c:pt idx="40">
                  <c:v>162.9</c:v>
                </c:pt>
                <c:pt idx="41">
                  <c:v>151.6</c:v>
                </c:pt>
                <c:pt idx="42">
                  <c:v>129.30000000000001</c:v>
                </c:pt>
                <c:pt idx="43">
                  <c:v>126.7</c:v>
                </c:pt>
                <c:pt idx="44">
                  <c:v>134</c:v>
                </c:pt>
                <c:pt idx="45">
                  <c:v>158.5</c:v>
                </c:pt>
                <c:pt idx="46">
                  <c:v>145.9</c:v>
                </c:pt>
                <c:pt idx="47">
                  <c:v>134.4</c:v>
                </c:pt>
                <c:pt idx="48" formatCode="0">
                  <c:v>155.66386753471141</c:v>
                </c:pt>
                <c:pt idx="49" formatCode="0">
                  <c:v>153.75622461546533</c:v>
                </c:pt>
                <c:pt idx="50" formatCode="0">
                  <c:v>158.401217167901</c:v>
                </c:pt>
                <c:pt idx="51" formatCode="0">
                  <c:v>153.51332378685674</c:v>
                </c:pt>
                <c:pt idx="52" formatCode="0">
                  <c:v>157.91073376120491</c:v>
                </c:pt>
                <c:pt idx="53" formatCode="0">
                  <c:v>153.25933107680248</c:v>
                </c:pt>
                <c:pt idx="54" formatCode="0">
                  <c:v>152.5565080390117</c:v>
                </c:pt>
                <c:pt idx="55" formatCode="0">
                  <c:v>151.06230279245261</c:v>
                </c:pt>
                <c:pt idx="56" formatCode="0">
                  <c:v>149.56152857258891</c:v>
                </c:pt>
                <c:pt idx="57" formatCode="0">
                  <c:v>151.48851000526605</c:v>
                </c:pt>
                <c:pt idx="58" formatCode="0">
                  <c:v>148.72366390049086</c:v>
                </c:pt>
                <c:pt idx="59" formatCode="0">
                  <c:v>152.87650415682435</c:v>
                </c:pt>
                <c:pt idx="60" formatCode="0">
                  <c:v>157.92385563251787</c:v>
                </c:pt>
                <c:pt idx="61" formatCode="0">
                  <c:v>158.73969098572593</c:v>
                </c:pt>
                <c:pt idx="62" formatCode="0">
                  <c:v>155.17548760641463</c:v>
                </c:pt>
                <c:pt idx="63" formatCode="0">
                  <c:v>135.7468189403223</c:v>
                </c:pt>
                <c:pt idx="64" formatCode="0">
                  <c:v>155.36885897443216</c:v>
                </c:pt>
                <c:pt idx="65" formatCode="0">
                  <c:v>158.43344671905808</c:v>
                </c:pt>
                <c:pt idx="66" formatCode="0">
                  <c:v>167.99492592688546</c:v>
                </c:pt>
                <c:pt idx="67" formatCode="0">
                  <c:v>156.25490054079995</c:v>
                </c:pt>
                <c:pt idx="68" formatCode="0">
                  <c:v>156.72961994706273</c:v>
                </c:pt>
                <c:pt idx="69" formatCode="0">
                  <c:v>153.65307096496875</c:v>
                </c:pt>
                <c:pt idx="70" formatCode="0">
                  <c:v>151.00788883212655</c:v>
                </c:pt>
                <c:pt idx="71" formatCode="0">
                  <c:v>155.0734462081771</c:v>
                </c:pt>
                <c:pt idx="72" formatCode="0">
                  <c:v>157.98851959065968</c:v>
                </c:pt>
                <c:pt idx="73" formatCode="0">
                  <c:v>159.07432634749293</c:v>
                </c:pt>
                <c:pt idx="74" formatCode="0">
                  <c:v>155.40189840670922</c:v>
                </c:pt>
                <c:pt idx="75" formatCode="0">
                  <c:v>162.15675846126209</c:v>
                </c:pt>
                <c:pt idx="76" formatCode="0">
                  <c:v>157.46768828692751</c:v>
                </c:pt>
                <c:pt idx="77" formatCode="0">
                  <c:v>153.99288170230685</c:v>
                </c:pt>
                <c:pt idx="78" formatCode="0">
                  <c:v>153.32809876433677</c:v>
                </c:pt>
                <c:pt idx="79" formatCode="0">
                  <c:v>152.42490954931196</c:v>
                </c:pt>
                <c:pt idx="80" formatCode="0">
                  <c:v>155.66591852814679</c:v>
                </c:pt>
                <c:pt idx="81" formatCode="0">
                  <c:v>154.68505668468248</c:v>
                </c:pt>
                <c:pt idx="82" formatCode="0">
                  <c:v>135.86101049891505</c:v>
                </c:pt>
                <c:pt idx="83" formatCode="0">
                  <c:v>135.63262738172955</c:v>
                </c:pt>
                <c:pt idx="84" formatCode="0">
                  <c:v>153.8744382723925</c:v>
                </c:pt>
                <c:pt idx="85" formatCode="0">
                  <c:v>156.27245414396174</c:v>
                </c:pt>
                <c:pt idx="86" formatCode="0">
                  <c:v>153.59640968069303</c:v>
                </c:pt>
                <c:pt idx="87" formatCode="0">
                  <c:v>154.38935372392066</c:v>
                </c:pt>
              </c:numCache>
            </c:numRef>
          </c:xVal>
          <c:yVal>
            <c:numRef>
              <c:f>'Holuhraun Traces'!$L$3:$L$90</c:f>
              <c:numCache>
                <c:formatCode>General</c:formatCode>
                <c:ptCount val="88"/>
                <c:pt idx="0">
                  <c:v>94.9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94.17</c:v>
                </c:pt>
                <c:pt idx="8">
                  <c:v>99.27</c:v>
                </c:pt>
                <c:pt idx="9">
                  <c:v>112.9</c:v>
                </c:pt>
                <c:pt idx="10">
                  <c:v>118</c:v>
                </c:pt>
                <c:pt idx="11">
                  <c:v>98.74</c:v>
                </c:pt>
                <c:pt idx="12">
                  <c:v>97.76</c:v>
                </c:pt>
                <c:pt idx="13">
                  <c:v>113.2</c:v>
                </c:pt>
                <c:pt idx="14">
                  <c:v>99.76</c:v>
                </c:pt>
                <c:pt idx="15">
                  <c:v>98.43</c:v>
                </c:pt>
                <c:pt idx="16">
                  <c:v>94.15</c:v>
                </c:pt>
                <c:pt idx="17">
                  <c:v>94.8</c:v>
                </c:pt>
                <c:pt idx="19">
                  <c:v>99.62</c:v>
                </c:pt>
                <c:pt idx="20">
                  <c:v>104.2</c:v>
                </c:pt>
                <c:pt idx="21">
                  <c:v>98.52</c:v>
                </c:pt>
                <c:pt idx="22">
                  <c:v>107.8</c:v>
                </c:pt>
                <c:pt idx="23">
                  <c:v>131.80000000000001</c:v>
                </c:pt>
                <c:pt idx="24">
                  <c:v>112.2</c:v>
                </c:pt>
                <c:pt idx="25">
                  <c:v>111.4</c:v>
                </c:pt>
                <c:pt idx="26">
                  <c:v>105.7</c:v>
                </c:pt>
                <c:pt idx="27">
                  <c:v>106.5</c:v>
                </c:pt>
                <c:pt idx="28">
                  <c:v>108</c:v>
                </c:pt>
                <c:pt idx="29">
                  <c:v>97.64</c:v>
                </c:pt>
                <c:pt idx="30">
                  <c:v>112.5</c:v>
                </c:pt>
                <c:pt idx="31">
                  <c:v>109.8</c:v>
                </c:pt>
                <c:pt idx="32">
                  <c:v>104.2</c:v>
                </c:pt>
                <c:pt idx="33">
                  <c:v>103.1</c:v>
                </c:pt>
                <c:pt idx="34">
                  <c:v>100.9</c:v>
                </c:pt>
                <c:pt idx="35">
                  <c:v>100.1</c:v>
                </c:pt>
                <c:pt idx="36">
                  <c:v>101.6</c:v>
                </c:pt>
                <c:pt idx="38">
                  <c:v>98.62</c:v>
                </c:pt>
                <c:pt idx="39">
                  <c:v>106.1</c:v>
                </c:pt>
                <c:pt idx="40">
                  <c:v>117.5</c:v>
                </c:pt>
                <c:pt idx="41">
                  <c:v>106.6</c:v>
                </c:pt>
                <c:pt idx="42">
                  <c:v>88.75</c:v>
                </c:pt>
                <c:pt idx="43">
                  <c:v>85.77</c:v>
                </c:pt>
                <c:pt idx="44">
                  <c:v>92.61</c:v>
                </c:pt>
                <c:pt idx="45">
                  <c:v>103.6</c:v>
                </c:pt>
                <c:pt idx="46">
                  <c:v>94.83</c:v>
                </c:pt>
                <c:pt idx="47">
                  <c:v>93.31</c:v>
                </c:pt>
                <c:pt idx="48" formatCode="0">
                  <c:v>102.89954511242956</c:v>
                </c:pt>
                <c:pt idx="49" formatCode="0">
                  <c:v>102.01952584490598</c:v>
                </c:pt>
                <c:pt idx="50" formatCode="0">
                  <c:v>103.00910456291439</c:v>
                </c:pt>
                <c:pt idx="51" formatCode="0">
                  <c:v>101.27396220851836</c:v>
                </c:pt>
                <c:pt idx="52" formatCode="0">
                  <c:v>101.76435462018222</c:v>
                </c:pt>
                <c:pt idx="53" formatCode="0">
                  <c:v>101.73440473369754</c:v>
                </c:pt>
                <c:pt idx="54" formatCode="0">
                  <c:v>101.35248567484064</c:v>
                </c:pt>
                <c:pt idx="55" formatCode="0">
                  <c:v>99.555325770213983</c:v>
                </c:pt>
                <c:pt idx="56" formatCode="0">
                  <c:v>100.93085158697397</c:v>
                </c:pt>
                <c:pt idx="57" formatCode="0">
                  <c:v>101.46628267825648</c:v>
                </c:pt>
                <c:pt idx="58" formatCode="0">
                  <c:v>101.46970559015026</c:v>
                </c:pt>
                <c:pt idx="59" formatCode="0">
                  <c:v>99.466084332773406</c:v>
                </c:pt>
                <c:pt idx="60" formatCode="0">
                  <c:v>101.77015139701473</c:v>
                </c:pt>
                <c:pt idx="61" formatCode="0">
                  <c:v>101.87373615015284</c:v>
                </c:pt>
                <c:pt idx="62" formatCode="0">
                  <c:v>98.773854957083728</c:v>
                </c:pt>
                <c:pt idx="63" formatCode="0">
                  <c:v>97.372715399570325</c:v>
                </c:pt>
                <c:pt idx="64" formatCode="0">
                  <c:v>99.540269729613158</c:v>
                </c:pt>
                <c:pt idx="65" formatCode="0">
                  <c:v>101.43209747595606</c:v>
                </c:pt>
                <c:pt idx="66" formatCode="0">
                  <c:v>109.64454448684896</c:v>
                </c:pt>
                <c:pt idx="67" formatCode="0">
                  <c:v>101.08159985248739</c:v>
                </c:pt>
                <c:pt idx="68" formatCode="0">
                  <c:v>101.23751044496896</c:v>
                </c:pt>
                <c:pt idx="69" formatCode="0">
                  <c:v>106.13450889731041</c:v>
                </c:pt>
                <c:pt idx="70" formatCode="0">
                  <c:v>101.76817317311819</c:v>
                </c:pt>
                <c:pt idx="71" formatCode="0">
                  <c:v>100.36580030048847</c:v>
                </c:pt>
                <c:pt idx="72" formatCode="0">
                  <c:v>101.82056412161</c:v>
                </c:pt>
                <c:pt idx="73" formatCode="0">
                  <c:v>102.2774373386024</c:v>
                </c:pt>
                <c:pt idx="74" formatCode="0">
                  <c:v>100.74588446826435</c:v>
                </c:pt>
                <c:pt idx="75" formatCode="0">
                  <c:v>102.96106821963647</c:v>
                </c:pt>
                <c:pt idx="76" formatCode="0">
                  <c:v>101.92988718844271</c:v>
                </c:pt>
                <c:pt idx="77" formatCode="0">
                  <c:v>104.69827775251372</c:v>
                </c:pt>
                <c:pt idx="78" formatCode="0">
                  <c:v>99.517184801305376</c:v>
                </c:pt>
                <c:pt idx="79" formatCode="0">
                  <c:v>99.414983864241435</c:v>
                </c:pt>
                <c:pt idx="80" formatCode="0">
                  <c:v>99.328489461733</c:v>
                </c:pt>
                <c:pt idx="81" formatCode="0">
                  <c:v>98.219220452434456</c:v>
                </c:pt>
                <c:pt idx="82" formatCode="0">
                  <c:v>96.985924126434995</c:v>
                </c:pt>
                <c:pt idx="83" formatCode="0">
                  <c:v>97.759506672705641</c:v>
                </c:pt>
                <c:pt idx="84" formatCode="0">
                  <c:v>99.975886848670712</c:v>
                </c:pt>
                <c:pt idx="85" formatCode="0">
                  <c:v>100.75571375230624</c:v>
                </c:pt>
                <c:pt idx="86" formatCode="0">
                  <c:v>105.2310689631245</c:v>
                </c:pt>
                <c:pt idx="87" formatCode="0">
                  <c:v>104.16548654190291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D6-344F-8B89-7CA29134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609472"/>
        <c:axId val="1416218352"/>
      </c:scatterChart>
      <c:valAx>
        <c:axId val="1307609472"/>
        <c:scaling>
          <c:orientation val="minMax"/>
          <c:max val="2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218352"/>
        <c:crosses val="autoZero"/>
        <c:crossBetween val="midCat"/>
      </c:valAx>
      <c:valAx>
        <c:axId val="1416218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60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Pb vs Zn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'Holuhraun Traces'!$L$3:$L$90</c:f>
              <c:numCache>
                <c:formatCode>General</c:formatCode>
                <c:ptCount val="88"/>
                <c:pt idx="0">
                  <c:v>94.9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94.17</c:v>
                </c:pt>
                <c:pt idx="8">
                  <c:v>99.27</c:v>
                </c:pt>
                <c:pt idx="9">
                  <c:v>112.9</c:v>
                </c:pt>
                <c:pt idx="10">
                  <c:v>118</c:v>
                </c:pt>
                <c:pt idx="11">
                  <c:v>98.74</c:v>
                </c:pt>
                <c:pt idx="12">
                  <c:v>97.76</c:v>
                </c:pt>
                <c:pt idx="13">
                  <c:v>113.2</c:v>
                </c:pt>
                <c:pt idx="14">
                  <c:v>99.76</c:v>
                </c:pt>
                <c:pt idx="15">
                  <c:v>98.43</c:v>
                </c:pt>
                <c:pt idx="16">
                  <c:v>94.15</c:v>
                </c:pt>
                <c:pt idx="17">
                  <c:v>94.8</c:v>
                </c:pt>
                <c:pt idx="19">
                  <c:v>99.62</c:v>
                </c:pt>
                <c:pt idx="20">
                  <c:v>104.2</c:v>
                </c:pt>
                <c:pt idx="21">
                  <c:v>98.52</c:v>
                </c:pt>
                <c:pt idx="22">
                  <c:v>107.8</c:v>
                </c:pt>
                <c:pt idx="23">
                  <c:v>131.80000000000001</c:v>
                </c:pt>
                <c:pt idx="24">
                  <c:v>112.2</c:v>
                </c:pt>
                <c:pt idx="25">
                  <c:v>111.4</c:v>
                </c:pt>
                <c:pt idx="26">
                  <c:v>105.7</c:v>
                </c:pt>
                <c:pt idx="27">
                  <c:v>106.5</c:v>
                </c:pt>
                <c:pt idx="28">
                  <c:v>108</c:v>
                </c:pt>
                <c:pt idx="29">
                  <c:v>97.64</c:v>
                </c:pt>
                <c:pt idx="30">
                  <c:v>112.5</c:v>
                </c:pt>
                <c:pt idx="31">
                  <c:v>109.8</c:v>
                </c:pt>
                <c:pt idx="32">
                  <c:v>104.2</c:v>
                </c:pt>
                <c:pt idx="33">
                  <c:v>103.1</c:v>
                </c:pt>
                <c:pt idx="34">
                  <c:v>100.9</c:v>
                </c:pt>
                <c:pt idx="35">
                  <c:v>100.1</c:v>
                </c:pt>
                <c:pt idx="36">
                  <c:v>101.6</c:v>
                </c:pt>
                <c:pt idx="38">
                  <c:v>98.62</c:v>
                </c:pt>
                <c:pt idx="39">
                  <c:v>106.1</c:v>
                </c:pt>
                <c:pt idx="40">
                  <c:v>117.5</c:v>
                </c:pt>
                <c:pt idx="41">
                  <c:v>106.6</c:v>
                </c:pt>
                <c:pt idx="42">
                  <c:v>88.75</c:v>
                </c:pt>
                <c:pt idx="43">
                  <c:v>85.77</c:v>
                </c:pt>
                <c:pt idx="44">
                  <c:v>92.61</c:v>
                </c:pt>
                <c:pt idx="45">
                  <c:v>103.6</c:v>
                </c:pt>
                <c:pt idx="46">
                  <c:v>94.83</c:v>
                </c:pt>
                <c:pt idx="47">
                  <c:v>93.31</c:v>
                </c:pt>
                <c:pt idx="48" formatCode="0">
                  <c:v>102.89954511242956</c:v>
                </c:pt>
                <c:pt idx="49" formatCode="0">
                  <c:v>102.01952584490598</c:v>
                </c:pt>
                <c:pt idx="50" formatCode="0">
                  <c:v>103.00910456291439</c:v>
                </c:pt>
                <c:pt idx="51" formatCode="0">
                  <c:v>101.27396220851836</c:v>
                </c:pt>
                <c:pt idx="52" formatCode="0">
                  <c:v>101.76435462018222</c:v>
                </c:pt>
                <c:pt idx="53" formatCode="0">
                  <c:v>101.73440473369754</c:v>
                </c:pt>
                <c:pt idx="54" formatCode="0">
                  <c:v>101.35248567484064</c:v>
                </c:pt>
                <c:pt idx="55" formatCode="0">
                  <c:v>99.555325770213983</c:v>
                </c:pt>
                <c:pt idx="56" formatCode="0">
                  <c:v>100.93085158697397</c:v>
                </c:pt>
                <c:pt idx="57" formatCode="0">
                  <c:v>101.46628267825648</c:v>
                </c:pt>
                <c:pt idx="58" formatCode="0">
                  <c:v>101.46970559015026</c:v>
                </c:pt>
                <c:pt idx="59" formatCode="0">
                  <c:v>99.466084332773406</c:v>
                </c:pt>
                <c:pt idx="60" formatCode="0">
                  <c:v>101.77015139701473</c:v>
                </c:pt>
                <c:pt idx="61" formatCode="0">
                  <c:v>101.87373615015284</c:v>
                </c:pt>
                <c:pt idx="62" formatCode="0">
                  <c:v>98.773854957083728</c:v>
                </c:pt>
                <c:pt idx="63" formatCode="0">
                  <c:v>97.372715399570325</c:v>
                </c:pt>
                <c:pt idx="64" formatCode="0">
                  <c:v>99.540269729613158</c:v>
                </c:pt>
                <c:pt idx="65" formatCode="0">
                  <c:v>101.43209747595606</c:v>
                </c:pt>
                <c:pt idx="66" formatCode="0">
                  <c:v>109.64454448684896</c:v>
                </c:pt>
                <c:pt idx="67" formatCode="0">
                  <c:v>101.08159985248739</c:v>
                </c:pt>
                <c:pt idx="68" formatCode="0">
                  <c:v>101.23751044496896</c:v>
                </c:pt>
                <c:pt idx="69" formatCode="0">
                  <c:v>106.13450889731041</c:v>
                </c:pt>
                <c:pt idx="70" formatCode="0">
                  <c:v>101.76817317311819</c:v>
                </c:pt>
                <c:pt idx="71" formatCode="0">
                  <c:v>100.36580030048847</c:v>
                </c:pt>
                <c:pt idx="72" formatCode="0">
                  <c:v>101.82056412161</c:v>
                </c:pt>
                <c:pt idx="73" formatCode="0">
                  <c:v>102.2774373386024</c:v>
                </c:pt>
                <c:pt idx="74" formatCode="0">
                  <c:v>100.74588446826435</c:v>
                </c:pt>
                <c:pt idx="75" formatCode="0">
                  <c:v>102.96106821963647</c:v>
                </c:pt>
                <c:pt idx="76" formatCode="0">
                  <c:v>101.92988718844271</c:v>
                </c:pt>
                <c:pt idx="77" formatCode="0">
                  <c:v>104.69827775251372</c:v>
                </c:pt>
                <c:pt idx="78" formatCode="0">
                  <c:v>99.517184801305376</c:v>
                </c:pt>
                <c:pt idx="79" formatCode="0">
                  <c:v>99.414983864241435</c:v>
                </c:pt>
                <c:pt idx="80" formatCode="0">
                  <c:v>99.328489461733</c:v>
                </c:pt>
                <c:pt idx="81" formatCode="0">
                  <c:v>98.219220452434456</c:v>
                </c:pt>
                <c:pt idx="82" formatCode="0">
                  <c:v>96.985924126434995</c:v>
                </c:pt>
                <c:pt idx="83" formatCode="0">
                  <c:v>97.759506672705641</c:v>
                </c:pt>
                <c:pt idx="84" formatCode="0">
                  <c:v>99.975886848670712</c:v>
                </c:pt>
                <c:pt idx="85" formatCode="0">
                  <c:v>100.75571375230624</c:v>
                </c:pt>
                <c:pt idx="86" formatCode="0">
                  <c:v>105.2310689631245</c:v>
                </c:pt>
                <c:pt idx="87" formatCode="0">
                  <c:v>104.16548654190291</c:v>
                </c:pt>
              </c:numCache>
            </c:numRef>
          </c:xVal>
          <c:yVal>
            <c:numRef>
              <c:f>'Holuhraun Traces'!$AK$3:$AK$50</c:f>
              <c:numCache>
                <c:formatCode>General</c:formatCode>
                <c:ptCount val="48"/>
                <c:pt idx="0">
                  <c:v>0.5</c:v>
                </c:pt>
                <c:pt idx="1">
                  <c:v>0.12</c:v>
                </c:pt>
                <c:pt idx="2">
                  <c:v>0.1</c:v>
                </c:pt>
                <c:pt idx="3">
                  <c:v>0.28000000000000003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0.77</c:v>
                </c:pt>
                <c:pt idx="8">
                  <c:v>0.25</c:v>
                </c:pt>
                <c:pt idx="9">
                  <c:v>0.6</c:v>
                </c:pt>
                <c:pt idx="10">
                  <c:v>0.72</c:v>
                </c:pt>
                <c:pt idx="11">
                  <c:v>0.11</c:v>
                </c:pt>
                <c:pt idx="12">
                  <c:v>0.54</c:v>
                </c:pt>
                <c:pt idx="13">
                  <c:v>0.25</c:v>
                </c:pt>
                <c:pt idx="14">
                  <c:v>0.52</c:v>
                </c:pt>
                <c:pt idx="15">
                  <c:v>0.28999999999999998</c:v>
                </c:pt>
                <c:pt idx="16">
                  <c:v>0.53</c:v>
                </c:pt>
                <c:pt idx="17">
                  <c:v>0.54</c:v>
                </c:pt>
                <c:pt idx="19">
                  <c:v>0.12</c:v>
                </c:pt>
                <c:pt idx="20">
                  <c:v>0.15</c:v>
                </c:pt>
                <c:pt idx="21">
                  <c:v>0.11</c:v>
                </c:pt>
                <c:pt idx="22">
                  <c:v>0.56000000000000005</c:v>
                </c:pt>
                <c:pt idx="23">
                  <c:v>0.84</c:v>
                </c:pt>
                <c:pt idx="24">
                  <c:v>0.6</c:v>
                </c:pt>
                <c:pt idx="25">
                  <c:v>0.17</c:v>
                </c:pt>
                <c:pt idx="26">
                  <c:v>0.55000000000000004</c:v>
                </c:pt>
                <c:pt idx="27">
                  <c:v>0.15</c:v>
                </c:pt>
                <c:pt idx="28">
                  <c:v>0.17</c:v>
                </c:pt>
                <c:pt idx="29">
                  <c:v>0.11</c:v>
                </c:pt>
                <c:pt idx="30">
                  <c:v>0.59</c:v>
                </c:pt>
                <c:pt idx="31">
                  <c:v>0.56999999999999995</c:v>
                </c:pt>
                <c:pt idx="32">
                  <c:v>0.54</c:v>
                </c:pt>
                <c:pt idx="33">
                  <c:v>0.56999999999999995</c:v>
                </c:pt>
                <c:pt idx="34">
                  <c:v>0.51</c:v>
                </c:pt>
                <c:pt idx="35">
                  <c:v>0.61</c:v>
                </c:pt>
                <c:pt idx="36">
                  <c:v>0.52</c:v>
                </c:pt>
                <c:pt idx="38">
                  <c:v>0.73</c:v>
                </c:pt>
                <c:pt idx="39">
                  <c:v>0.19</c:v>
                </c:pt>
                <c:pt idx="40">
                  <c:v>0.25</c:v>
                </c:pt>
                <c:pt idx="41">
                  <c:v>0.19</c:v>
                </c:pt>
                <c:pt idx="42">
                  <c:v>0.12</c:v>
                </c:pt>
                <c:pt idx="43">
                  <c:v>0.46</c:v>
                </c:pt>
                <c:pt idx="44">
                  <c:v>0.48</c:v>
                </c:pt>
                <c:pt idx="45">
                  <c:v>0.57999999999999996</c:v>
                </c:pt>
                <c:pt idx="46">
                  <c:v>0.14000000000000001</c:v>
                </c:pt>
                <c:pt idx="47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43-4847-8ACC-E18806A7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588944"/>
        <c:axId val="1307720208"/>
      </c:scatterChart>
      <c:valAx>
        <c:axId val="1308588944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720208"/>
        <c:crosses val="autoZero"/>
        <c:crossBetween val="midCat"/>
      </c:valAx>
      <c:valAx>
        <c:axId val="130772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588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(ppm) vs</a:t>
            </a:r>
            <a:r>
              <a:rPr lang="en-GB" baseline="0"/>
              <a:t> Cu (ppm) all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365345481650359"/>
                  <c:y val="-8.39673790321622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isotopes'!$K$2:$K$7,'Holuhraun isotopes'!$K$9:$K$40)</c:f>
              <c:numCache>
                <c:formatCode>0.00</c:formatCode>
                <c:ptCount val="38"/>
                <c:pt idx="0">
                  <c:v>94.17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99.27</c:v>
                </c:pt>
                <c:pt idx="7">
                  <c:v>118</c:v>
                </c:pt>
                <c:pt idx="8">
                  <c:v>98.74</c:v>
                </c:pt>
                <c:pt idx="9">
                  <c:v>97.76</c:v>
                </c:pt>
                <c:pt idx="10">
                  <c:v>113.2</c:v>
                </c:pt>
                <c:pt idx="11">
                  <c:v>113.2</c:v>
                </c:pt>
                <c:pt idx="12">
                  <c:v>99.76</c:v>
                </c:pt>
                <c:pt idx="13">
                  <c:v>98.43</c:v>
                </c:pt>
                <c:pt idx="14">
                  <c:v>94.15</c:v>
                </c:pt>
                <c:pt idx="15">
                  <c:v>94.8</c:v>
                </c:pt>
                <c:pt idx="16">
                  <c:v>99.62</c:v>
                </c:pt>
                <c:pt idx="17">
                  <c:v>104.2</c:v>
                </c:pt>
                <c:pt idx="18">
                  <c:v>98.52</c:v>
                </c:pt>
                <c:pt idx="19">
                  <c:v>107.8</c:v>
                </c:pt>
                <c:pt idx="20">
                  <c:v>131.80000000000001</c:v>
                </c:pt>
                <c:pt idx="21">
                  <c:v>112.2</c:v>
                </c:pt>
                <c:pt idx="22">
                  <c:v>111.4</c:v>
                </c:pt>
                <c:pt idx="23">
                  <c:v>106.5</c:v>
                </c:pt>
                <c:pt idx="24">
                  <c:v>97.64</c:v>
                </c:pt>
                <c:pt idx="25">
                  <c:v>112.5</c:v>
                </c:pt>
                <c:pt idx="26">
                  <c:v>109.8</c:v>
                </c:pt>
                <c:pt idx="27">
                  <c:v>104.2</c:v>
                </c:pt>
                <c:pt idx="28">
                  <c:v>103.1</c:v>
                </c:pt>
                <c:pt idx="29">
                  <c:v>100.1</c:v>
                </c:pt>
                <c:pt idx="30">
                  <c:v>101.6</c:v>
                </c:pt>
                <c:pt idx="31">
                  <c:v>117.5</c:v>
                </c:pt>
                <c:pt idx="32">
                  <c:v>88.75</c:v>
                </c:pt>
                <c:pt idx="33">
                  <c:v>85.77</c:v>
                </c:pt>
                <c:pt idx="34">
                  <c:v>103.6</c:v>
                </c:pt>
                <c:pt idx="35">
                  <c:v>94.83</c:v>
                </c:pt>
                <c:pt idx="36">
                  <c:v>93.31</c:v>
                </c:pt>
                <c:pt idx="37">
                  <c:v>98.62</c:v>
                </c:pt>
              </c:numCache>
            </c:numRef>
          </c:xVal>
          <c:yVal>
            <c:numRef>
              <c:f>('Holuhraun isotopes'!$L$2:$L$7,'Holuhraun isotopes'!$L$9:$L$40)</c:f>
              <c:numCache>
                <c:formatCode>0.00</c:formatCode>
                <c:ptCount val="38"/>
                <c:pt idx="0">
                  <c:v>122.8</c:v>
                </c:pt>
                <c:pt idx="1">
                  <c:v>150.19999999999999</c:v>
                </c:pt>
                <c:pt idx="2">
                  <c:v>138</c:v>
                </c:pt>
                <c:pt idx="3">
                  <c:v>194.3</c:v>
                </c:pt>
                <c:pt idx="4">
                  <c:v>150.5</c:v>
                </c:pt>
                <c:pt idx="5">
                  <c:v>143.6</c:v>
                </c:pt>
                <c:pt idx="6">
                  <c:v>147.19999999999999</c:v>
                </c:pt>
                <c:pt idx="7">
                  <c:v>171.1</c:v>
                </c:pt>
                <c:pt idx="8">
                  <c:v>159.6</c:v>
                </c:pt>
                <c:pt idx="9">
                  <c:v>148.6</c:v>
                </c:pt>
                <c:pt idx="10">
                  <c:v>164.3</c:v>
                </c:pt>
                <c:pt idx="11">
                  <c:v>164.3</c:v>
                </c:pt>
                <c:pt idx="12">
                  <c:v>152.1</c:v>
                </c:pt>
                <c:pt idx="13">
                  <c:v>142.19999999999999</c:v>
                </c:pt>
                <c:pt idx="14">
                  <c:v>139.1</c:v>
                </c:pt>
                <c:pt idx="15">
                  <c:v>142.30000000000001</c:v>
                </c:pt>
                <c:pt idx="16">
                  <c:v>156.30000000000001</c:v>
                </c:pt>
                <c:pt idx="17">
                  <c:v>164.6</c:v>
                </c:pt>
                <c:pt idx="18">
                  <c:v>152.1</c:v>
                </c:pt>
                <c:pt idx="19">
                  <c:v>168.8</c:v>
                </c:pt>
                <c:pt idx="20">
                  <c:v>198</c:v>
                </c:pt>
                <c:pt idx="21">
                  <c:v>168.4</c:v>
                </c:pt>
                <c:pt idx="22">
                  <c:v>169.6</c:v>
                </c:pt>
                <c:pt idx="23">
                  <c:v>163.30000000000001</c:v>
                </c:pt>
                <c:pt idx="24">
                  <c:v>148.80000000000001</c:v>
                </c:pt>
                <c:pt idx="25">
                  <c:v>170.9</c:v>
                </c:pt>
                <c:pt idx="26">
                  <c:v>165.8</c:v>
                </c:pt>
                <c:pt idx="27">
                  <c:v>158</c:v>
                </c:pt>
                <c:pt idx="28">
                  <c:v>159.6</c:v>
                </c:pt>
                <c:pt idx="29">
                  <c:v>149.30000000000001</c:v>
                </c:pt>
                <c:pt idx="30">
                  <c:v>155.5</c:v>
                </c:pt>
                <c:pt idx="31">
                  <c:v>162.9</c:v>
                </c:pt>
                <c:pt idx="32">
                  <c:v>129.30000000000001</c:v>
                </c:pt>
                <c:pt idx="33">
                  <c:v>126.7</c:v>
                </c:pt>
                <c:pt idx="34">
                  <c:v>158.5</c:v>
                </c:pt>
                <c:pt idx="35">
                  <c:v>145.9</c:v>
                </c:pt>
                <c:pt idx="36">
                  <c:v>134.4</c:v>
                </c:pt>
                <c:pt idx="37">
                  <c:v>137.5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6-CF42-A7E4-6FFFC3036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(ppm) vs</a:t>
            </a:r>
            <a:r>
              <a:rPr lang="en-GB" baseline="0"/>
              <a:t> Nb (ppm) all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365345481650359"/>
                  <c:y val="-8.39673790321622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isotopes'!$K$2:$K$7,'Holuhraun isotopes'!$K$9:$K$40)</c:f>
              <c:numCache>
                <c:formatCode>0.00</c:formatCode>
                <c:ptCount val="38"/>
                <c:pt idx="0">
                  <c:v>94.17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99.27</c:v>
                </c:pt>
                <c:pt idx="7">
                  <c:v>118</c:v>
                </c:pt>
                <c:pt idx="8">
                  <c:v>98.74</c:v>
                </c:pt>
                <c:pt idx="9">
                  <c:v>97.76</c:v>
                </c:pt>
                <c:pt idx="10">
                  <c:v>113.2</c:v>
                </c:pt>
                <c:pt idx="11">
                  <c:v>113.2</c:v>
                </c:pt>
                <c:pt idx="12">
                  <c:v>99.76</c:v>
                </c:pt>
                <c:pt idx="13">
                  <c:v>98.43</c:v>
                </c:pt>
                <c:pt idx="14">
                  <c:v>94.15</c:v>
                </c:pt>
                <c:pt idx="15">
                  <c:v>94.8</c:v>
                </c:pt>
                <c:pt idx="16">
                  <c:v>99.62</c:v>
                </c:pt>
                <c:pt idx="17">
                  <c:v>104.2</c:v>
                </c:pt>
                <c:pt idx="18">
                  <c:v>98.52</c:v>
                </c:pt>
                <c:pt idx="19">
                  <c:v>107.8</c:v>
                </c:pt>
                <c:pt idx="20">
                  <c:v>131.80000000000001</c:v>
                </c:pt>
                <c:pt idx="21">
                  <c:v>112.2</c:v>
                </c:pt>
                <c:pt idx="22">
                  <c:v>111.4</c:v>
                </c:pt>
                <c:pt idx="23">
                  <c:v>106.5</c:v>
                </c:pt>
                <c:pt idx="24">
                  <c:v>97.64</c:v>
                </c:pt>
                <c:pt idx="25">
                  <c:v>112.5</c:v>
                </c:pt>
                <c:pt idx="26">
                  <c:v>109.8</c:v>
                </c:pt>
                <c:pt idx="27">
                  <c:v>104.2</c:v>
                </c:pt>
                <c:pt idx="28">
                  <c:v>103.1</c:v>
                </c:pt>
                <c:pt idx="29">
                  <c:v>100.1</c:v>
                </c:pt>
                <c:pt idx="30">
                  <c:v>101.6</c:v>
                </c:pt>
                <c:pt idx="31">
                  <c:v>117.5</c:v>
                </c:pt>
                <c:pt idx="32">
                  <c:v>88.75</c:v>
                </c:pt>
                <c:pt idx="33">
                  <c:v>85.77</c:v>
                </c:pt>
                <c:pt idx="34">
                  <c:v>103.6</c:v>
                </c:pt>
                <c:pt idx="35">
                  <c:v>94.83</c:v>
                </c:pt>
                <c:pt idx="36">
                  <c:v>93.31</c:v>
                </c:pt>
                <c:pt idx="37">
                  <c:v>98.62</c:v>
                </c:pt>
              </c:numCache>
            </c:numRef>
          </c:xVal>
          <c:yVal>
            <c:numRef>
              <c:f>('Holuhraun isotopes'!$P$2:$P$7,'Holuhraun isotopes'!$P$9:$P$40)</c:f>
              <c:numCache>
                <c:formatCode>0.00</c:formatCode>
                <c:ptCount val="38"/>
                <c:pt idx="0">
                  <c:v>9.7390000000000008</c:v>
                </c:pt>
                <c:pt idx="1">
                  <c:v>9.4710000000000001</c:v>
                </c:pt>
                <c:pt idx="2">
                  <c:v>8.7309999999999999</c:v>
                </c:pt>
                <c:pt idx="3">
                  <c:v>12.46</c:v>
                </c:pt>
                <c:pt idx="4">
                  <c:v>9.6959999999999997</c:v>
                </c:pt>
                <c:pt idx="5">
                  <c:v>9.1560000000000006</c:v>
                </c:pt>
                <c:pt idx="6">
                  <c:v>9.5969999999999995</c:v>
                </c:pt>
                <c:pt idx="7">
                  <c:v>11.68</c:v>
                </c:pt>
                <c:pt idx="8">
                  <c:v>9.5709999999999997</c:v>
                </c:pt>
                <c:pt idx="9">
                  <c:v>9.3469999999999995</c:v>
                </c:pt>
                <c:pt idx="10">
                  <c:v>11.09</c:v>
                </c:pt>
                <c:pt idx="11">
                  <c:v>11.09</c:v>
                </c:pt>
                <c:pt idx="12">
                  <c:v>9.5440000000000005</c:v>
                </c:pt>
                <c:pt idx="13">
                  <c:v>9.9710000000000001</c:v>
                </c:pt>
                <c:pt idx="14">
                  <c:v>8.9030000000000005</c:v>
                </c:pt>
                <c:pt idx="15">
                  <c:v>9.1769999999999996</c:v>
                </c:pt>
                <c:pt idx="16">
                  <c:v>9.6620000000000008</c:v>
                </c:pt>
                <c:pt idx="17">
                  <c:v>10.18</c:v>
                </c:pt>
                <c:pt idx="18">
                  <c:v>9.5449999999999999</c:v>
                </c:pt>
                <c:pt idx="19">
                  <c:v>10.5</c:v>
                </c:pt>
                <c:pt idx="20">
                  <c:v>12.98</c:v>
                </c:pt>
                <c:pt idx="21">
                  <c:v>10.96</c:v>
                </c:pt>
                <c:pt idx="22">
                  <c:v>10.69</c:v>
                </c:pt>
                <c:pt idx="23">
                  <c:v>10.3</c:v>
                </c:pt>
                <c:pt idx="24">
                  <c:v>9.3770000000000007</c:v>
                </c:pt>
                <c:pt idx="25">
                  <c:v>10.72</c:v>
                </c:pt>
                <c:pt idx="26">
                  <c:v>10.72</c:v>
                </c:pt>
                <c:pt idx="27">
                  <c:v>9.9939999999999998</c:v>
                </c:pt>
                <c:pt idx="28">
                  <c:v>9.9209999999999994</c:v>
                </c:pt>
                <c:pt idx="29">
                  <c:v>9.5009999999999994</c:v>
                </c:pt>
                <c:pt idx="30">
                  <c:v>9.9209999999999994</c:v>
                </c:pt>
                <c:pt idx="31">
                  <c:v>11.4</c:v>
                </c:pt>
                <c:pt idx="32">
                  <c:v>8.7970000000000006</c:v>
                </c:pt>
                <c:pt idx="33">
                  <c:v>8.0589999999999993</c:v>
                </c:pt>
                <c:pt idx="34">
                  <c:v>10.24</c:v>
                </c:pt>
                <c:pt idx="35">
                  <c:v>9.3070000000000004</c:v>
                </c:pt>
                <c:pt idx="36">
                  <c:v>9.2520000000000007</c:v>
                </c:pt>
                <c:pt idx="37">
                  <c:v>9.6609999999999996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8-2D49-98CC-BBE6E2EE2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(ppm) vs</a:t>
            </a:r>
            <a:r>
              <a:rPr lang="en-GB" baseline="0"/>
              <a:t> Nb (ppm) all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365345481650359"/>
                  <c:y val="-8.39673790321622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isotopes'!$L$2:$L$7,'Holuhraun isotopes'!$L$9:$L$40)</c:f>
              <c:numCache>
                <c:formatCode>0.00</c:formatCode>
                <c:ptCount val="38"/>
                <c:pt idx="0">
                  <c:v>122.8</c:v>
                </c:pt>
                <c:pt idx="1">
                  <c:v>150.19999999999999</c:v>
                </c:pt>
                <c:pt idx="2">
                  <c:v>138</c:v>
                </c:pt>
                <c:pt idx="3">
                  <c:v>194.3</c:v>
                </c:pt>
                <c:pt idx="4">
                  <c:v>150.5</c:v>
                </c:pt>
                <c:pt idx="5">
                  <c:v>143.6</c:v>
                </c:pt>
                <c:pt idx="6">
                  <c:v>147.19999999999999</c:v>
                </c:pt>
                <c:pt idx="7">
                  <c:v>171.1</c:v>
                </c:pt>
                <c:pt idx="8">
                  <c:v>159.6</c:v>
                </c:pt>
                <c:pt idx="9">
                  <c:v>148.6</c:v>
                </c:pt>
                <c:pt idx="10">
                  <c:v>164.3</c:v>
                </c:pt>
                <c:pt idx="11">
                  <c:v>164.3</c:v>
                </c:pt>
                <c:pt idx="12">
                  <c:v>152.1</c:v>
                </c:pt>
                <c:pt idx="13">
                  <c:v>142.19999999999999</c:v>
                </c:pt>
                <c:pt idx="14">
                  <c:v>139.1</c:v>
                </c:pt>
                <c:pt idx="15">
                  <c:v>142.30000000000001</c:v>
                </c:pt>
                <c:pt idx="16">
                  <c:v>156.30000000000001</c:v>
                </c:pt>
                <c:pt idx="17">
                  <c:v>164.6</c:v>
                </c:pt>
                <c:pt idx="18">
                  <c:v>152.1</c:v>
                </c:pt>
                <c:pt idx="19">
                  <c:v>168.8</c:v>
                </c:pt>
                <c:pt idx="20">
                  <c:v>198</c:v>
                </c:pt>
                <c:pt idx="21">
                  <c:v>168.4</c:v>
                </c:pt>
                <c:pt idx="22">
                  <c:v>169.6</c:v>
                </c:pt>
                <c:pt idx="23">
                  <c:v>163.30000000000001</c:v>
                </c:pt>
                <c:pt idx="24">
                  <c:v>148.80000000000001</c:v>
                </c:pt>
                <c:pt idx="25">
                  <c:v>170.9</c:v>
                </c:pt>
                <c:pt idx="26">
                  <c:v>165.8</c:v>
                </c:pt>
                <c:pt idx="27">
                  <c:v>158</c:v>
                </c:pt>
                <c:pt idx="28">
                  <c:v>159.6</c:v>
                </c:pt>
                <c:pt idx="29">
                  <c:v>149.30000000000001</c:v>
                </c:pt>
                <c:pt idx="30">
                  <c:v>155.5</c:v>
                </c:pt>
                <c:pt idx="31">
                  <c:v>162.9</c:v>
                </c:pt>
                <c:pt idx="32">
                  <c:v>129.30000000000001</c:v>
                </c:pt>
                <c:pt idx="33">
                  <c:v>126.7</c:v>
                </c:pt>
                <c:pt idx="34">
                  <c:v>158.5</c:v>
                </c:pt>
                <c:pt idx="35">
                  <c:v>145.9</c:v>
                </c:pt>
                <c:pt idx="36">
                  <c:v>134.4</c:v>
                </c:pt>
                <c:pt idx="37">
                  <c:v>137.5</c:v>
                </c:pt>
              </c:numCache>
            </c:numRef>
          </c:xVal>
          <c:yVal>
            <c:numRef>
              <c:f>('Holuhraun isotopes'!$P$2:$P$7,'Holuhraun isotopes'!$P$9:$P$40)</c:f>
              <c:numCache>
                <c:formatCode>0.00</c:formatCode>
                <c:ptCount val="38"/>
                <c:pt idx="0">
                  <c:v>9.7390000000000008</c:v>
                </c:pt>
                <c:pt idx="1">
                  <c:v>9.4710000000000001</c:v>
                </c:pt>
                <c:pt idx="2">
                  <c:v>8.7309999999999999</c:v>
                </c:pt>
                <c:pt idx="3">
                  <c:v>12.46</c:v>
                </c:pt>
                <c:pt idx="4">
                  <c:v>9.6959999999999997</c:v>
                </c:pt>
                <c:pt idx="5">
                  <c:v>9.1560000000000006</c:v>
                </c:pt>
                <c:pt idx="6">
                  <c:v>9.5969999999999995</c:v>
                </c:pt>
                <c:pt idx="7">
                  <c:v>11.68</c:v>
                </c:pt>
                <c:pt idx="8">
                  <c:v>9.5709999999999997</c:v>
                </c:pt>
                <c:pt idx="9">
                  <c:v>9.3469999999999995</c:v>
                </c:pt>
                <c:pt idx="10">
                  <c:v>11.09</c:v>
                </c:pt>
                <c:pt idx="11">
                  <c:v>11.09</c:v>
                </c:pt>
                <c:pt idx="12">
                  <c:v>9.5440000000000005</c:v>
                </c:pt>
                <c:pt idx="13">
                  <c:v>9.9710000000000001</c:v>
                </c:pt>
                <c:pt idx="14">
                  <c:v>8.9030000000000005</c:v>
                </c:pt>
                <c:pt idx="15">
                  <c:v>9.1769999999999996</c:v>
                </c:pt>
                <c:pt idx="16">
                  <c:v>9.6620000000000008</c:v>
                </c:pt>
                <c:pt idx="17">
                  <c:v>10.18</c:v>
                </c:pt>
                <c:pt idx="18">
                  <c:v>9.5449999999999999</c:v>
                </c:pt>
                <c:pt idx="19">
                  <c:v>10.5</c:v>
                </c:pt>
                <c:pt idx="20">
                  <c:v>12.98</c:v>
                </c:pt>
                <c:pt idx="21">
                  <c:v>10.96</c:v>
                </c:pt>
                <c:pt idx="22">
                  <c:v>10.69</c:v>
                </c:pt>
                <c:pt idx="23">
                  <c:v>10.3</c:v>
                </c:pt>
                <c:pt idx="24">
                  <c:v>9.3770000000000007</c:v>
                </c:pt>
                <c:pt idx="25">
                  <c:v>10.72</c:v>
                </c:pt>
                <c:pt idx="26">
                  <c:v>10.72</c:v>
                </c:pt>
                <c:pt idx="27">
                  <c:v>9.9939999999999998</c:v>
                </c:pt>
                <c:pt idx="28">
                  <c:v>9.9209999999999994</c:v>
                </c:pt>
                <c:pt idx="29">
                  <c:v>9.5009999999999994</c:v>
                </c:pt>
                <c:pt idx="30">
                  <c:v>9.9209999999999994</c:v>
                </c:pt>
                <c:pt idx="31">
                  <c:v>11.4</c:v>
                </c:pt>
                <c:pt idx="32">
                  <c:v>8.7970000000000006</c:v>
                </c:pt>
                <c:pt idx="33">
                  <c:v>8.0589999999999993</c:v>
                </c:pt>
                <c:pt idx="34">
                  <c:v>10.24</c:v>
                </c:pt>
                <c:pt idx="35">
                  <c:v>9.3070000000000004</c:v>
                </c:pt>
                <c:pt idx="36">
                  <c:v>9.2520000000000007</c:v>
                </c:pt>
                <c:pt idx="37">
                  <c:v>9.6609999999999996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6A-D041-91B7-55A2F7AF9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(ppm) vs</a:t>
            </a:r>
            <a:r>
              <a:rPr lang="en-GB" baseline="0"/>
              <a:t> Nb (ppm) all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365345481650359"/>
                  <c:y val="-8.39673790321622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isotopes'!$K$2:$K$7,'Holuhraun isotopes'!$K$9:$K$40)</c:f>
              <c:numCache>
                <c:formatCode>0.00</c:formatCode>
                <c:ptCount val="38"/>
                <c:pt idx="0">
                  <c:v>94.17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99.27</c:v>
                </c:pt>
                <c:pt idx="7">
                  <c:v>118</c:v>
                </c:pt>
                <c:pt idx="8">
                  <c:v>98.74</c:v>
                </c:pt>
                <c:pt idx="9">
                  <c:v>97.76</c:v>
                </c:pt>
                <c:pt idx="10">
                  <c:v>113.2</c:v>
                </c:pt>
                <c:pt idx="11">
                  <c:v>113.2</c:v>
                </c:pt>
                <c:pt idx="12">
                  <c:v>99.76</c:v>
                </c:pt>
                <c:pt idx="13">
                  <c:v>98.43</c:v>
                </c:pt>
                <c:pt idx="14">
                  <c:v>94.15</c:v>
                </c:pt>
                <c:pt idx="15">
                  <c:v>94.8</c:v>
                </c:pt>
                <c:pt idx="16">
                  <c:v>99.62</c:v>
                </c:pt>
                <c:pt idx="17">
                  <c:v>104.2</c:v>
                </c:pt>
                <c:pt idx="18">
                  <c:v>98.52</c:v>
                </c:pt>
                <c:pt idx="19">
                  <c:v>107.8</c:v>
                </c:pt>
                <c:pt idx="20">
                  <c:v>131.80000000000001</c:v>
                </c:pt>
                <c:pt idx="21">
                  <c:v>112.2</c:v>
                </c:pt>
                <c:pt idx="22">
                  <c:v>111.4</c:v>
                </c:pt>
                <c:pt idx="23">
                  <c:v>106.5</c:v>
                </c:pt>
                <c:pt idx="24">
                  <c:v>97.64</c:v>
                </c:pt>
                <c:pt idx="25">
                  <c:v>112.5</c:v>
                </c:pt>
                <c:pt idx="26">
                  <c:v>109.8</c:v>
                </c:pt>
                <c:pt idx="27">
                  <c:v>104.2</c:v>
                </c:pt>
                <c:pt idx="28">
                  <c:v>103.1</c:v>
                </c:pt>
                <c:pt idx="29">
                  <c:v>100.1</c:v>
                </c:pt>
                <c:pt idx="30">
                  <c:v>101.6</c:v>
                </c:pt>
                <c:pt idx="31">
                  <c:v>117.5</c:v>
                </c:pt>
                <c:pt idx="32">
                  <c:v>88.75</c:v>
                </c:pt>
                <c:pt idx="33">
                  <c:v>85.77</c:v>
                </c:pt>
                <c:pt idx="34">
                  <c:v>103.6</c:v>
                </c:pt>
                <c:pt idx="35">
                  <c:v>94.83</c:v>
                </c:pt>
                <c:pt idx="36">
                  <c:v>93.31</c:v>
                </c:pt>
                <c:pt idx="37">
                  <c:v>98.62</c:v>
                </c:pt>
              </c:numCache>
            </c:numRef>
          </c:xVal>
          <c:yVal>
            <c:numRef>
              <c:f>('Holuhraun isotopes'!$P$2:$P$7,'Holuhraun isotopes'!$P$9:$P$40)</c:f>
              <c:numCache>
                <c:formatCode>0.00</c:formatCode>
                <c:ptCount val="38"/>
                <c:pt idx="0">
                  <c:v>9.7390000000000008</c:v>
                </c:pt>
                <c:pt idx="1">
                  <c:v>9.4710000000000001</c:v>
                </c:pt>
                <c:pt idx="2">
                  <c:v>8.7309999999999999</c:v>
                </c:pt>
                <c:pt idx="3">
                  <c:v>12.46</c:v>
                </c:pt>
                <c:pt idx="4">
                  <c:v>9.6959999999999997</c:v>
                </c:pt>
                <c:pt idx="5">
                  <c:v>9.1560000000000006</c:v>
                </c:pt>
                <c:pt idx="6">
                  <c:v>9.5969999999999995</c:v>
                </c:pt>
                <c:pt idx="7">
                  <c:v>11.68</c:v>
                </c:pt>
                <c:pt idx="8">
                  <c:v>9.5709999999999997</c:v>
                </c:pt>
                <c:pt idx="9">
                  <c:v>9.3469999999999995</c:v>
                </c:pt>
                <c:pt idx="10">
                  <c:v>11.09</c:v>
                </c:pt>
                <c:pt idx="11">
                  <c:v>11.09</c:v>
                </c:pt>
                <c:pt idx="12">
                  <c:v>9.5440000000000005</c:v>
                </c:pt>
                <c:pt idx="13">
                  <c:v>9.9710000000000001</c:v>
                </c:pt>
                <c:pt idx="14">
                  <c:v>8.9030000000000005</c:v>
                </c:pt>
                <c:pt idx="15">
                  <c:v>9.1769999999999996</c:v>
                </c:pt>
                <c:pt idx="16">
                  <c:v>9.6620000000000008</c:v>
                </c:pt>
                <c:pt idx="17">
                  <c:v>10.18</c:v>
                </c:pt>
                <c:pt idx="18">
                  <c:v>9.5449999999999999</c:v>
                </c:pt>
                <c:pt idx="19">
                  <c:v>10.5</c:v>
                </c:pt>
                <c:pt idx="20">
                  <c:v>12.98</c:v>
                </c:pt>
                <c:pt idx="21">
                  <c:v>10.96</c:v>
                </c:pt>
                <c:pt idx="22">
                  <c:v>10.69</c:v>
                </c:pt>
                <c:pt idx="23">
                  <c:v>10.3</c:v>
                </c:pt>
                <c:pt idx="24">
                  <c:v>9.3770000000000007</c:v>
                </c:pt>
                <c:pt idx="25">
                  <c:v>10.72</c:v>
                </c:pt>
                <c:pt idx="26">
                  <c:v>10.72</c:v>
                </c:pt>
                <c:pt idx="27">
                  <c:v>9.9939999999999998</c:v>
                </c:pt>
                <c:pt idx="28">
                  <c:v>9.9209999999999994</c:v>
                </c:pt>
                <c:pt idx="29">
                  <c:v>9.5009999999999994</c:v>
                </c:pt>
                <c:pt idx="30">
                  <c:v>9.9209999999999994</c:v>
                </c:pt>
                <c:pt idx="31">
                  <c:v>11.4</c:v>
                </c:pt>
                <c:pt idx="32">
                  <c:v>8.7970000000000006</c:v>
                </c:pt>
                <c:pt idx="33">
                  <c:v>8.0589999999999993</c:v>
                </c:pt>
                <c:pt idx="34">
                  <c:v>10.24</c:v>
                </c:pt>
                <c:pt idx="35">
                  <c:v>9.3070000000000004</c:v>
                </c:pt>
                <c:pt idx="36">
                  <c:v>9.2520000000000007</c:v>
                </c:pt>
                <c:pt idx="37">
                  <c:v>9.6609999999999996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05-B24E-BA55-2E7AB1E4E784}"/>
            </c:ext>
          </c:extLst>
        </c:ser>
        <c:ser>
          <c:idx val="1"/>
          <c:order val="1"/>
          <c:tx>
            <c:v>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isotopes'!$K$2:$K$7,'Holuhraun isotopes'!$K$9:$K$18)</c:f>
              <c:numCache>
                <c:formatCode>0.00</c:formatCode>
                <c:ptCount val="16"/>
                <c:pt idx="0">
                  <c:v>94.17</c:v>
                </c:pt>
                <c:pt idx="1">
                  <c:v>98</c:v>
                </c:pt>
                <c:pt idx="2">
                  <c:v>89.62</c:v>
                </c:pt>
                <c:pt idx="3">
                  <c:v>127.5</c:v>
                </c:pt>
                <c:pt idx="4">
                  <c:v>98.86</c:v>
                </c:pt>
                <c:pt idx="5">
                  <c:v>94.57</c:v>
                </c:pt>
                <c:pt idx="6">
                  <c:v>99.27</c:v>
                </c:pt>
                <c:pt idx="7">
                  <c:v>118</c:v>
                </c:pt>
                <c:pt idx="8">
                  <c:v>98.74</c:v>
                </c:pt>
                <c:pt idx="9">
                  <c:v>97.76</c:v>
                </c:pt>
                <c:pt idx="10">
                  <c:v>113.2</c:v>
                </c:pt>
                <c:pt idx="11">
                  <c:v>113.2</c:v>
                </c:pt>
                <c:pt idx="12">
                  <c:v>99.76</c:v>
                </c:pt>
                <c:pt idx="13">
                  <c:v>98.43</c:v>
                </c:pt>
                <c:pt idx="14">
                  <c:v>94.15</c:v>
                </c:pt>
                <c:pt idx="15">
                  <c:v>94.8</c:v>
                </c:pt>
              </c:numCache>
            </c:numRef>
          </c:xVal>
          <c:yVal>
            <c:numRef>
              <c:f>('Holuhraun isotopes'!$P$2:$P$7,'Holuhraun isotopes'!$P$9:$P$18)</c:f>
              <c:numCache>
                <c:formatCode>0.00</c:formatCode>
                <c:ptCount val="16"/>
                <c:pt idx="0">
                  <c:v>9.7390000000000008</c:v>
                </c:pt>
                <c:pt idx="1">
                  <c:v>9.4710000000000001</c:v>
                </c:pt>
                <c:pt idx="2">
                  <c:v>8.7309999999999999</c:v>
                </c:pt>
                <c:pt idx="3">
                  <c:v>12.46</c:v>
                </c:pt>
                <c:pt idx="4">
                  <c:v>9.6959999999999997</c:v>
                </c:pt>
                <c:pt idx="5">
                  <c:v>9.1560000000000006</c:v>
                </c:pt>
                <c:pt idx="6">
                  <c:v>9.5969999999999995</c:v>
                </c:pt>
                <c:pt idx="7">
                  <c:v>11.68</c:v>
                </c:pt>
                <c:pt idx="8">
                  <c:v>9.5709999999999997</c:v>
                </c:pt>
                <c:pt idx="9">
                  <c:v>9.3469999999999995</c:v>
                </c:pt>
                <c:pt idx="10">
                  <c:v>11.09</c:v>
                </c:pt>
                <c:pt idx="11">
                  <c:v>11.09</c:v>
                </c:pt>
                <c:pt idx="12">
                  <c:v>9.5440000000000005</c:v>
                </c:pt>
                <c:pt idx="13">
                  <c:v>9.9710000000000001</c:v>
                </c:pt>
                <c:pt idx="14">
                  <c:v>8.9030000000000005</c:v>
                </c:pt>
                <c:pt idx="15">
                  <c:v>9.1769999999999996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05-B24E-BA55-2E7AB1E4E784}"/>
            </c:ext>
          </c:extLst>
        </c:ser>
        <c:ser>
          <c:idx val="2"/>
          <c:order val="2"/>
          <c:tx>
            <c:v>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3269223220944381E-2"/>
                  <c:y val="-2.0503609242771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'Holuhraun isotopes'!$K$19:$K$40</c:f>
              <c:numCache>
                <c:formatCode>0.00</c:formatCode>
                <c:ptCount val="22"/>
                <c:pt idx="0">
                  <c:v>99.62</c:v>
                </c:pt>
                <c:pt idx="1">
                  <c:v>104.2</c:v>
                </c:pt>
                <c:pt idx="2">
                  <c:v>98.52</c:v>
                </c:pt>
                <c:pt idx="3">
                  <c:v>107.8</c:v>
                </c:pt>
                <c:pt idx="4">
                  <c:v>131.80000000000001</c:v>
                </c:pt>
                <c:pt idx="5">
                  <c:v>112.2</c:v>
                </c:pt>
                <c:pt idx="6">
                  <c:v>111.4</c:v>
                </c:pt>
                <c:pt idx="7">
                  <c:v>106.5</c:v>
                </c:pt>
                <c:pt idx="8">
                  <c:v>97.64</c:v>
                </c:pt>
                <c:pt idx="9">
                  <c:v>112.5</c:v>
                </c:pt>
                <c:pt idx="10">
                  <c:v>109.8</c:v>
                </c:pt>
                <c:pt idx="11">
                  <c:v>104.2</c:v>
                </c:pt>
                <c:pt idx="12">
                  <c:v>103.1</c:v>
                </c:pt>
                <c:pt idx="13">
                  <c:v>100.1</c:v>
                </c:pt>
                <c:pt idx="14">
                  <c:v>101.6</c:v>
                </c:pt>
                <c:pt idx="15">
                  <c:v>117.5</c:v>
                </c:pt>
                <c:pt idx="16">
                  <c:v>88.75</c:v>
                </c:pt>
                <c:pt idx="17">
                  <c:v>85.77</c:v>
                </c:pt>
                <c:pt idx="18">
                  <c:v>103.6</c:v>
                </c:pt>
                <c:pt idx="19">
                  <c:v>94.83</c:v>
                </c:pt>
                <c:pt idx="20">
                  <c:v>93.31</c:v>
                </c:pt>
                <c:pt idx="21">
                  <c:v>98.62</c:v>
                </c:pt>
              </c:numCache>
            </c:numRef>
          </c:xVal>
          <c:yVal>
            <c:numRef>
              <c:f>'Holuhraun isotopes'!$P$19:$P$40</c:f>
              <c:numCache>
                <c:formatCode>0.00</c:formatCode>
                <c:ptCount val="22"/>
                <c:pt idx="0">
                  <c:v>9.6620000000000008</c:v>
                </c:pt>
                <c:pt idx="1">
                  <c:v>10.18</c:v>
                </c:pt>
                <c:pt idx="2">
                  <c:v>9.5449999999999999</c:v>
                </c:pt>
                <c:pt idx="3">
                  <c:v>10.5</c:v>
                </c:pt>
                <c:pt idx="4">
                  <c:v>12.98</c:v>
                </c:pt>
                <c:pt idx="5">
                  <c:v>10.96</c:v>
                </c:pt>
                <c:pt idx="6">
                  <c:v>10.69</c:v>
                </c:pt>
                <c:pt idx="7">
                  <c:v>10.3</c:v>
                </c:pt>
                <c:pt idx="8">
                  <c:v>9.3770000000000007</c:v>
                </c:pt>
                <c:pt idx="9">
                  <c:v>10.72</c:v>
                </c:pt>
                <c:pt idx="10">
                  <c:v>10.72</c:v>
                </c:pt>
                <c:pt idx="11">
                  <c:v>9.9939999999999998</c:v>
                </c:pt>
                <c:pt idx="12">
                  <c:v>9.9209999999999994</c:v>
                </c:pt>
                <c:pt idx="13">
                  <c:v>9.5009999999999994</c:v>
                </c:pt>
                <c:pt idx="14">
                  <c:v>9.9209999999999994</c:v>
                </c:pt>
                <c:pt idx="15">
                  <c:v>11.4</c:v>
                </c:pt>
                <c:pt idx="16">
                  <c:v>8.7970000000000006</c:v>
                </c:pt>
                <c:pt idx="17">
                  <c:v>8.0589999999999993</c:v>
                </c:pt>
                <c:pt idx="18">
                  <c:v>10.24</c:v>
                </c:pt>
                <c:pt idx="19">
                  <c:v>9.3070000000000004</c:v>
                </c:pt>
                <c:pt idx="20">
                  <c:v>9.2520000000000007</c:v>
                </c:pt>
                <c:pt idx="21">
                  <c:v>9.6609999999999996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05-B24E-BA55-2E7AB1E4E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(ppm) vs</a:t>
            </a:r>
            <a:r>
              <a:rPr lang="en-GB" baseline="0"/>
              <a:t> Nb (ppm) all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5.9399833136158597E-2"/>
                  <c:y val="4.295111156656909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isotopes'!$L$2:$L$7,'Holuhraun isotopes'!$L$9:$L$18)</c:f>
              <c:numCache>
                <c:formatCode>0.00</c:formatCode>
                <c:ptCount val="16"/>
                <c:pt idx="0">
                  <c:v>122.8</c:v>
                </c:pt>
                <c:pt idx="1">
                  <c:v>150.19999999999999</c:v>
                </c:pt>
                <c:pt idx="2">
                  <c:v>138</c:v>
                </c:pt>
                <c:pt idx="3">
                  <c:v>194.3</c:v>
                </c:pt>
                <c:pt idx="4">
                  <c:v>150.5</c:v>
                </c:pt>
                <c:pt idx="5">
                  <c:v>143.6</c:v>
                </c:pt>
                <c:pt idx="6">
                  <c:v>147.19999999999999</c:v>
                </c:pt>
                <c:pt idx="7">
                  <c:v>171.1</c:v>
                </c:pt>
                <c:pt idx="8">
                  <c:v>159.6</c:v>
                </c:pt>
                <c:pt idx="9">
                  <c:v>148.6</c:v>
                </c:pt>
                <c:pt idx="10">
                  <c:v>164.3</c:v>
                </c:pt>
                <c:pt idx="11">
                  <c:v>164.3</c:v>
                </c:pt>
                <c:pt idx="12">
                  <c:v>152.1</c:v>
                </c:pt>
                <c:pt idx="13">
                  <c:v>142.19999999999999</c:v>
                </c:pt>
                <c:pt idx="14">
                  <c:v>139.1</c:v>
                </c:pt>
                <c:pt idx="15">
                  <c:v>142.30000000000001</c:v>
                </c:pt>
              </c:numCache>
            </c:numRef>
          </c:xVal>
          <c:yVal>
            <c:numRef>
              <c:f>('Holuhraun isotopes'!$P$2:$P$7,'Holuhraun isotopes'!$P$9:$P$18)</c:f>
              <c:numCache>
                <c:formatCode>0.00</c:formatCode>
                <c:ptCount val="16"/>
                <c:pt idx="0">
                  <c:v>9.7390000000000008</c:v>
                </c:pt>
                <c:pt idx="1">
                  <c:v>9.4710000000000001</c:v>
                </c:pt>
                <c:pt idx="2">
                  <c:v>8.7309999999999999</c:v>
                </c:pt>
                <c:pt idx="3">
                  <c:v>12.46</c:v>
                </c:pt>
                <c:pt idx="4">
                  <c:v>9.6959999999999997</c:v>
                </c:pt>
                <c:pt idx="5">
                  <c:v>9.1560000000000006</c:v>
                </c:pt>
                <c:pt idx="6">
                  <c:v>9.5969999999999995</c:v>
                </c:pt>
                <c:pt idx="7">
                  <c:v>11.68</c:v>
                </c:pt>
                <c:pt idx="8">
                  <c:v>9.5709999999999997</c:v>
                </c:pt>
                <c:pt idx="9">
                  <c:v>9.3469999999999995</c:v>
                </c:pt>
                <c:pt idx="10">
                  <c:v>11.09</c:v>
                </c:pt>
                <c:pt idx="11">
                  <c:v>11.09</c:v>
                </c:pt>
                <c:pt idx="12">
                  <c:v>9.5440000000000005</c:v>
                </c:pt>
                <c:pt idx="13">
                  <c:v>9.9710000000000001</c:v>
                </c:pt>
                <c:pt idx="14">
                  <c:v>8.9030000000000005</c:v>
                </c:pt>
                <c:pt idx="15">
                  <c:v>9.1769999999999996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C6-8943-A81A-68F797F6FB38}"/>
            </c:ext>
          </c:extLst>
        </c:ser>
        <c:ser>
          <c:idx val="2"/>
          <c:order val="1"/>
          <c:tx>
            <c:v>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3269223220944381E-2"/>
                  <c:y val="-2.0503609242771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'Holuhraun isotopes'!$L$19:$L$40</c:f>
              <c:numCache>
                <c:formatCode>0.00</c:formatCode>
                <c:ptCount val="22"/>
                <c:pt idx="0">
                  <c:v>156.30000000000001</c:v>
                </c:pt>
                <c:pt idx="1">
                  <c:v>164.6</c:v>
                </c:pt>
                <c:pt idx="2">
                  <c:v>152.1</c:v>
                </c:pt>
                <c:pt idx="3">
                  <c:v>168.8</c:v>
                </c:pt>
                <c:pt idx="4">
                  <c:v>198</c:v>
                </c:pt>
                <c:pt idx="5">
                  <c:v>168.4</c:v>
                </c:pt>
                <c:pt idx="6">
                  <c:v>169.6</c:v>
                </c:pt>
                <c:pt idx="7">
                  <c:v>163.30000000000001</c:v>
                </c:pt>
                <c:pt idx="8">
                  <c:v>148.80000000000001</c:v>
                </c:pt>
                <c:pt idx="9">
                  <c:v>170.9</c:v>
                </c:pt>
                <c:pt idx="10">
                  <c:v>165.8</c:v>
                </c:pt>
                <c:pt idx="11">
                  <c:v>158</c:v>
                </c:pt>
                <c:pt idx="12">
                  <c:v>159.6</c:v>
                </c:pt>
                <c:pt idx="13">
                  <c:v>149.30000000000001</c:v>
                </c:pt>
                <c:pt idx="14">
                  <c:v>155.5</c:v>
                </c:pt>
                <c:pt idx="15">
                  <c:v>162.9</c:v>
                </c:pt>
                <c:pt idx="16">
                  <c:v>129.30000000000001</c:v>
                </c:pt>
                <c:pt idx="17">
                  <c:v>126.7</c:v>
                </c:pt>
                <c:pt idx="18">
                  <c:v>158.5</c:v>
                </c:pt>
                <c:pt idx="19">
                  <c:v>145.9</c:v>
                </c:pt>
                <c:pt idx="20">
                  <c:v>134.4</c:v>
                </c:pt>
                <c:pt idx="21">
                  <c:v>137.5</c:v>
                </c:pt>
              </c:numCache>
            </c:numRef>
          </c:xVal>
          <c:yVal>
            <c:numRef>
              <c:f>'Holuhraun isotopes'!$P$19:$P$40</c:f>
              <c:numCache>
                <c:formatCode>0.00</c:formatCode>
                <c:ptCount val="22"/>
                <c:pt idx="0">
                  <c:v>9.6620000000000008</c:v>
                </c:pt>
                <c:pt idx="1">
                  <c:v>10.18</c:v>
                </c:pt>
                <c:pt idx="2">
                  <c:v>9.5449999999999999</c:v>
                </c:pt>
                <c:pt idx="3">
                  <c:v>10.5</c:v>
                </c:pt>
                <c:pt idx="4">
                  <c:v>12.98</c:v>
                </c:pt>
                <c:pt idx="5">
                  <c:v>10.96</c:v>
                </c:pt>
                <c:pt idx="6">
                  <c:v>10.69</c:v>
                </c:pt>
                <c:pt idx="7">
                  <c:v>10.3</c:v>
                </c:pt>
                <c:pt idx="8">
                  <c:v>9.3770000000000007</c:v>
                </c:pt>
                <c:pt idx="9">
                  <c:v>10.72</c:v>
                </c:pt>
                <c:pt idx="10">
                  <c:v>10.72</c:v>
                </c:pt>
                <c:pt idx="11">
                  <c:v>9.9939999999999998</c:v>
                </c:pt>
                <c:pt idx="12">
                  <c:v>9.9209999999999994</c:v>
                </c:pt>
                <c:pt idx="13">
                  <c:v>9.5009999999999994</c:v>
                </c:pt>
                <c:pt idx="14">
                  <c:v>9.9209999999999994</c:v>
                </c:pt>
                <c:pt idx="15">
                  <c:v>11.4</c:v>
                </c:pt>
                <c:pt idx="16">
                  <c:v>8.7970000000000006</c:v>
                </c:pt>
                <c:pt idx="17">
                  <c:v>8.0589999999999993</c:v>
                </c:pt>
                <c:pt idx="18">
                  <c:v>10.24</c:v>
                </c:pt>
                <c:pt idx="19">
                  <c:v>9.3070000000000004</c:v>
                </c:pt>
                <c:pt idx="20">
                  <c:v>9.2520000000000007</c:v>
                </c:pt>
                <c:pt idx="21">
                  <c:v>9.6609999999999996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C6-8943-A81A-68F797F6FB38}"/>
            </c:ext>
          </c:extLst>
        </c:ser>
        <c:ser>
          <c:idx val="0"/>
          <c:order val="2"/>
          <c:tx>
            <c:v>Tephra without Pele's hair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5243887933102274E-2"/>
                  <c:y val="-3.75851048158277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isotopes'!$L$3:$L$7,'Holuhraun isotopes'!$L$9:$L$18)</c:f>
              <c:numCache>
                <c:formatCode>0.00</c:formatCode>
                <c:ptCount val="15"/>
                <c:pt idx="0">
                  <c:v>150.19999999999999</c:v>
                </c:pt>
                <c:pt idx="1">
                  <c:v>138</c:v>
                </c:pt>
                <c:pt idx="2">
                  <c:v>194.3</c:v>
                </c:pt>
                <c:pt idx="3">
                  <c:v>150.5</c:v>
                </c:pt>
                <c:pt idx="4">
                  <c:v>143.6</c:v>
                </c:pt>
                <c:pt idx="5">
                  <c:v>147.19999999999999</c:v>
                </c:pt>
                <c:pt idx="6">
                  <c:v>171.1</c:v>
                </c:pt>
                <c:pt idx="7">
                  <c:v>159.6</c:v>
                </c:pt>
                <c:pt idx="8">
                  <c:v>148.6</c:v>
                </c:pt>
                <c:pt idx="9">
                  <c:v>164.3</c:v>
                </c:pt>
                <c:pt idx="10">
                  <c:v>164.3</c:v>
                </c:pt>
                <c:pt idx="11">
                  <c:v>152.1</c:v>
                </c:pt>
                <c:pt idx="12">
                  <c:v>142.19999999999999</c:v>
                </c:pt>
                <c:pt idx="13">
                  <c:v>139.1</c:v>
                </c:pt>
                <c:pt idx="14">
                  <c:v>142.30000000000001</c:v>
                </c:pt>
              </c:numCache>
            </c:numRef>
          </c:xVal>
          <c:yVal>
            <c:numRef>
              <c:f>('Holuhraun isotopes'!$P$3:$P$7,'Holuhraun isotopes'!$P$9:$P$18)</c:f>
              <c:numCache>
                <c:formatCode>0.00</c:formatCode>
                <c:ptCount val="15"/>
                <c:pt idx="0">
                  <c:v>9.4710000000000001</c:v>
                </c:pt>
                <c:pt idx="1">
                  <c:v>8.7309999999999999</c:v>
                </c:pt>
                <c:pt idx="2">
                  <c:v>12.46</c:v>
                </c:pt>
                <c:pt idx="3">
                  <c:v>9.6959999999999997</c:v>
                </c:pt>
                <c:pt idx="4">
                  <c:v>9.1560000000000006</c:v>
                </c:pt>
                <c:pt idx="5">
                  <c:v>9.5969999999999995</c:v>
                </c:pt>
                <c:pt idx="6">
                  <c:v>11.68</c:v>
                </c:pt>
                <c:pt idx="7">
                  <c:v>9.5709999999999997</c:v>
                </c:pt>
                <c:pt idx="8">
                  <c:v>9.3469999999999995</c:v>
                </c:pt>
                <c:pt idx="9">
                  <c:v>11.09</c:v>
                </c:pt>
                <c:pt idx="10">
                  <c:v>11.09</c:v>
                </c:pt>
                <c:pt idx="11">
                  <c:v>9.5440000000000005</c:v>
                </c:pt>
                <c:pt idx="12">
                  <c:v>9.9710000000000001</c:v>
                </c:pt>
                <c:pt idx="13">
                  <c:v>8.9030000000000005</c:v>
                </c:pt>
                <c:pt idx="14">
                  <c:v>9.1769999999999996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C6-8943-A81A-68F797F6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ppm vs MgO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Tephra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isotopes'!$R$2,'Holuhraun isotopes'!$R$4:$R$7,'Holuhraun isotopes'!$R$9:$R$18)</c:f>
              <c:numCache>
                <c:formatCode>0.00</c:formatCode>
                <c:ptCount val="15"/>
                <c:pt idx="0">
                  <c:v>5.73</c:v>
                </c:pt>
                <c:pt idx="1">
                  <c:v>6.89</c:v>
                </c:pt>
                <c:pt idx="2">
                  <c:v>6.86</c:v>
                </c:pt>
                <c:pt idx="3">
                  <c:v>6.77</c:v>
                </c:pt>
                <c:pt idx="4">
                  <c:v>6.82</c:v>
                </c:pt>
                <c:pt idx="5">
                  <c:v>6.95</c:v>
                </c:pt>
                <c:pt idx="6">
                  <c:v>6.9</c:v>
                </c:pt>
                <c:pt idx="7">
                  <c:v>6.97</c:v>
                </c:pt>
                <c:pt idx="8">
                  <c:v>6.91</c:v>
                </c:pt>
                <c:pt idx="9">
                  <c:v>6.89</c:v>
                </c:pt>
                <c:pt idx="10">
                  <c:v>6.89</c:v>
                </c:pt>
                <c:pt idx="11">
                  <c:v>6.94</c:v>
                </c:pt>
                <c:pt idx="12">
                  <c:v>6.89</c:v>
                </c:pt>
                <c:pt idx="13">
                  <c:v>6.93</c:v>
                </c:pt>
                <c:pt idx="14">
                  <c:v>6.98</c:v>
                </c:pt>
              </c:numCache>
            </c:numRef>
          </c:xVal>
          <c:yVal>
            <c:numRef>
              <c:f>('Holuhraun isotopes'!$K$2,'Holuhraun isotopes'!$K$4:$K$7,'Holuhraun isotopes'!$K$9:$K$18)</c:f>
              <c:numCache>
                <c:formatCode>0.00</c:formatCode>
                <c:ptCount val="15"/>
                <c:pt idx="0">
                  <c:v>94.17</c:v>
                </c:pt>
                <c:pt idx="1">
                  <c:v>89.62</c:v>
                </c:pt>
                <c:pt idx="2">
                  <c:v>127.5</c:v>
                </c:pt>
                <c:pt idx="3">
                  <c:v>98.86</c:v>
                </c:pt>
                <c:pt idx="4">
                  <c:v>94.57</c:v>
                </c:pt>
                <c:pt idx="5">
                  <c:v>99.27</c:v>
                </c:pt>
                <c:pt idx="6">
                  <c:v>118</c:v>
                </c:pt>
                <c:pt idx="7">
                  <c:v>98.74</c:v>
                </c:pt>
                <c:pt idx="8">
                  <c:v>97.76</c:v>
                </c:pt>
                <c:pt idx="9">
                  <c:v>113.2</c:v>
                </c:pt>
                <c:pt idx="10">
                  <c:v>113.2</c:v>
                </c:pt>
                <c:pt idx="11">
                  <c:v>99.76</c:v>
                </c:pt>
                <c:pt idx="12">
                  <c:v>98.43</c:v>
                </c:pt>
                <c:pt idx="13">
                  <c:v>94.15</c:v>
                </c:pt>
                <c:pt idx="14">
                  <c:v>94.8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EB-2348-9717-D3870F878051}"/>
            </c:ext>
          </c:extLst>
        </c:ser>
        <c:ser>
          <c:idx val="2"/>
          <c:order val="1"/>
          <c:tx>
            <c:v>All 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3269223220944381E-2"/>
                  <c:y val="-2.0503609242771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isotopes'!$R$19:$R$28,'Holuhraun isotopes'!$R$30:$R$36,'Holuhraun isotopes'!$R$38:$R$40)</c:f>
              <c:numCache>
                <c:formatCode>0.00</c:formatCode>
                <c:ptCount val="20"/>
                <c:pt idx="0">
                  <c:v>6.97</c:v>
                </c:pt>
                <c:pt idx="1">
                  <c:v>6.95</c:v>
                </c:pt>
                <c:pt idx="2">
                  <c:v>6.92</c:v>
                </c:pt>
                <c:pt idx="3">
                  <c:v>6.96</c:v>
                </c:pt>
                <c:pt idx="4">
                  <c:v>6.89</c:v>
                </c:pt>
                <c:pt idx="5">
                  <c:v>6.96</c:v>
                </c:pt>
                <c:pt idx="6">
                  <c:v>6.9</c:v>
                </c:pt>
                <c:pt idx="7">
                  <c:v>6.97</c:v>
                </c:pt>
                <c:pt idx="8">
                  <c:v>6.95</c:v>
                </c:pt>
                <c:pt idx="9">
                  <c:v>6.97</c:v>
                </c:pt>
                <c:pt idx="10">
                  <c:v>6.98</c:v>
                </c:pt>
                <c:pt idx="11">
                  <c:v>7.04</c:v>
                </c:pt>
                <c:pt idx="12">
                  <c:v>6.96</c:v>
                </c:pt>
                <c:pt idx="13">
                  <c:v>6.93</c:v>
                </c:pt>
                <c:pt idx="14">
                  <c:v>6.89</c:v>
                </c:pt>
                <c:pt idx="15">
                  <c:v>6.98</c:v>
                </c:pt>
                <c:pt idx="16">
                  <c:v>6.78</c:v>
                </c:pt>
                <c:pt idx="17">
                  <c:v>6.96</c:v>
                </c:pt>
                <c:pt idx="18">
                  <c:v>6.94</c:v>
                </c:pt>
                <c:pt idx="19">
                  <c:v>6.82</c:v>
                </c:pt>
              </c:numCache>
            </c:numRef>
          </c:xVal>
          <c:yVal>
            <c:numRef>
              <c:f>('Holuhraun isotopes'!$K$19:$K$28,'Holuhraun isotopes'!$K$30:$K$36,'Holuhraun isotopes'!$K$38:$K$40)</c:f>
              <c:numCache>
                <c:formatCode>0.00</c:formatCode>
                <c:ptCount val="20"/>
                <c:pt idx="0">
                  <c:v>99.62</c:v>
                </c:pt>
                <c:pt idx="1">
                  <c:v>104.2</c:v>
                </c:pt>
                <c:pt idx="2">
                  <c:v>98.52</c:v>
                </c:pt>
                <c:pt idx="3">
                  <c:v>107.8</c:v>
                </c:pt>
                <c:pt idx="4">
                  <c:v>131.80000000000001</c:v>
                </c:pt>
                <c:pt idx="5">
                  <c:v>112.2</c:v>
                </c:pt>
                <c:pt idx="6">
                  <c:v>111.4</c:v>
                </c:pt>
                <c:pt idx="7">
                  <c:v>106.5</c:v>
                </c:pt>
                <c:pt idx="8">
                  <c:v>97.64</c:v>
                </c:pt>
                <c:pt idx="9">
                  <c:v>112.5</c:v>
                </c:pt>
                <c:pt idx="10">
                  <c:v>104.2</c:v>
                </c:pt>
                <c:pt idx="11">
                  <c:v>103.1</c:v>
                </c:pt>
                <c:pt idx="12">
                  <c:v>100.1</c:v>
                </c:pt>
                <c:pt idx="13">
                  <c:v>101.6</c:v>
                </c:pt>
                <c:pt idx="14">
                  <c:v>117.5</c:v>
                </c:pt>
                <c:pt idx="15">
                  <c:v>88.75</c:v>
                </c:pt>
                <c:pt idx="16">
                  <c:v>85.77</c:v>
                </c:pt>
                <c:pt idx="17">
                  <c:v>94.83</c:v>
                </c:pt>
                <c:pt idx="18">
                  <c:v>93.31</c:v>
                </c:pt>
                <c:pt idx="19">
                  <c:v>98.62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EB-2348-9717-D3870F878051}"/>
            </c:ext>
          </c:extLst>
        </c:ser>
        <c:ser>
          <c:idx val="0"/>
          <c:order val="2"/>
          <c:tx>
            <c:v>Post eruption lava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7078807423206066"/>
                  <c:y val="9.51133210868721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isotopes'!$R$34:$R$36,'Holuhraun isotopes'!$R$38:$R$40)</c:f>
              <c:numCache>
                <c:formatCode>0.00</c:formatCode>
                <c:ptCount val="6"/>
                <c:pt idx="0">
                  <c:v>6.89</c:v>
                </c:pt>
                <c:pt idx="1">
                  <c:v>6.98</c:v>
                </c:pt>
                <c:pt idx="2">
                  <c:v>6.78</c:v>
                </c:pt>
                <c:pt idx="3">
                  <c:v>6.96</c:v>
                </c:pt>
                <c:pt idx="4">
                  <c:v>6.94</c:v>
                </c:pt>
                <c:pt idx="5">
                  <c:v>6.82</c:v>
                </c:pt>
              </c:numCache>
            </c:numRef>
          </c:xVal>
          <c:yVal>
            <c:numRef>
              <c:f>('Holuhraun isotopes'!$K$34:$K$36,'Holuhraun isotopes'!$K$38:$K$40)</c:f>
              <c:numCache>
                <c:formatCode>0.00</c:formatCode>
                <c:ptCount val="6"/>
                <c:pt idx="0">
                  <c:v>117.5</c:v>
                </c:pt>
                <c:pt idx="1">
                  <c:v>88.75</c:v>
                </c:pt>
                <c:pt idx="2">
                  <c:v>85.77</c:v>
                </c:pt>
                <c:pt idx="3">
                  <c:v>94.83</c:v>
                </c:pt>
                <c:pt idx="4">
                  <c:v>93.31</c:v>
                </c:pt>
                <c:pt idx="5">
                  <c:v>98.62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EB-2348-9717-D3870F878051}"/>
            </c:ext>
          </c:extLst>
        </c:ser>
        <c:ser>
          <c:idx val="3"/>
          <c:order val="3"/>
          <c:tx>
            <c:v>Active lavas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9806342387531781"/>
                  <c:y val="0.193166619276838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('Holuhraun isotopes'!$R$19:$R$28,'Holuhraun isotopes'!$R$30:$R$32)</c:f>
              <c:numCache>
                <c:formatCode>0.00</c:formatCode>
                <c:ptCount val="13"/>
                <c:pt idx="0">
                  <c:v>6.97</c:v>
                </c:pt>
                <c:pt idx="1">
                  <c:v>6.95</c:v>
                </c:pt>
                <c:pt idx="2">
                  <c:v>6.92</c:v>
                </c:pt>
                <c:pt idx="3">
                  <c:v>6.96</c:v>
                </c:pt>
                <c:pt idx="4">
                  <c:v>6.89</c:v>
                </c:pt>
                <c:pt idx="5">
                  <c:v>6.96</c:v>
                </c:pt>
                <c:pt idx="6">
                  <c:v>6.9</c:v>
                </c:pt>
                <c:pt idx="7">
                  <c:v>6.97</c:v>
                </c:pt>
                <c:pt idx="8">
                  <c:v>6.95</c:v>
                </c:pt>
                <c:pt idx="9">
                  <c:v>6.97</c:v>
                </c:pt>
                <c:pt idx="10">
                  <c:v>6.98</c:v>
                </c:pt>
                <c:pt idx="11">
                  <c:v>7.04</c:v>
                </c:pt>
                <c:pt idx="12">
                  <c:v>6.96</c:v>
                </c:pt>
              </c:numCache>
            </c:numRef>
          </c:xVal>
          <c:yVal>
            <c:numRef>
              <c:f>('Holuhraun isotopes'!$K$19:$K$28,'Holuhraun isotopes'!$K$30:$K$32,'Holuhraun isotopes'!$K$33)</c:f>
              <c:numCache>
                <c:formatCode>0.00</c:formatCode>
                <c:ptCount val="14"/>
                <c:pt idx="0">
                  <c:v>99.62</c:v>
                </c:pt>
                <c:pt idx="1">
                  <c:v>104.2</c:v>
                </c:pt>
                <c:pt idx="2">
                  <c:v>98.52</c:v>
                </c:pt>
                <c:pt idx="3">
                  <c:v>107.8</c:v>
                </c:pt>
                <c:pt idx="4">
                  <c:v>131.80000000000001</c:v>
                </c:pt>
                <c:pt idx="5">
                  <c:v>112.2</c:v>
                </c:pt>
                <c:pt idx="6">
                  <c:v>111.4</c:v>
                </c:pt>
                <c:pt idx="7">
                  <c:v>106.5</c:v>
                </c:pt>
                <c:pt idx="8">
                  <c:v>97.64</c:v>
                </c:pt>
                <c:pt idx="9">
                  <c:v>112.5</c:v>
                </c:pt>
                <c:pt idx="10">
                  <c:v>104.2</c:v>
                </c:pt>
                <c:pt idx="11">
                  <c:v>103.1</c:v>
                </c:pt>
                <c:pt idx="12">
                  <c:v>100.1</c:v>
                </c:pt>
                <c:pt idx="13">
                  <c:v>101.6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EB-2348-9717-D3870F878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041471"/>
        <c:axId val="1823043151"/>
      </c:scatterChart>
      <c:valAx>
        <c:axId val="1823041471"/>
        <c:scaling>
          <c:orientation val="minMax"/>
          <c:min val="5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3151"/>
        <c:crosses val="autoZero"/>
        <c:crossBetween val="midCat"/>
      </c:valAx>
      <c:valAx>
        <c:axId val="1823043151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4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187960</xdr:colOff>
      <xdr:row>55</xdr:row>
      <xdr:rowOff>132080</xdr:rowOff>
    </xdr:from>
    <xdr:to>
      <xdr:col>45</xdr:col>
      <xdr:colOff>314960</xdr:colOff>
      <xdr:row>72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94ED8F4-4D1C-424D-8974-C3B7B5E3F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84667</xdr:colOff>
      <xdr:row>53</xdr:row>
      <xdr:rowOff>155221</xdr:rowOff>
    </xdr:from>
    <xdr:to>
      <xdr:col>12</xdr:col>
      <xdr:colOff>707814</xdr:colOff>
      <xdr:row>90</xdr:row>
      <xdr:rowOff>70555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494D8F-67F6-234F-81B2-FAE457DD6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0</xdr:colOff>
      <xdr:row>55</xdr:row>
      <xdr:rowOff>0</xdr:rowOff>
    </xdr:from>
    <xdr:to>
      <xdr:col>54</xdr:col>
      <xdr:colOff>127000</xdr:colOff>
      <xdr:row>72</xdr:row>
      <xdr:rowOff>20320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DB4A6E4-2431-6546-854B-674800CC3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99631</xdr:colOff>
      <xdr:row>2</xdr:row>
      <xdr:rowOff>71349</xdr:rowOff>
    </xdr:from>
    <xdr:to>
      <xdr:col>18</xdr:col>
      <xdr:colOff>2946686</xdr:colOff>
      <xdr:row>17</xdr:row>
      <xdr:rowOff>164101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E126A-EB9F-C04D-BC29-304C70182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3039438</xdr:colOff>
      <xdr:row>2</xdr:row>
      <xdr:rowOff>71348</xdr:rowOff>
    </xdr:from>
    <xdr:to>
      <xdr:col>21</xdr:col>
      <xdr:colOff>713740</xdr:colOff>
      <xdr:row>17</xdr:row>
      <xdr:rowOff>164100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5FEEBD1-6044-0F48-97A1-01368786C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415831</xdr:colOff>
      <xdr:row>2</xdr:row>
      <xdr:rowOff>98590</xdr:rowOff>
    </xdr:from>
    <xdr:to>
      <xdr:col>30</xdr:col>
      <xdr:colOff>20320</xdr:colOff>
      <xdr:row>21</xdr:row>
      <xdr:rowOff>30480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750B55-87D7-7243-86AF-0DA9AD995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26</xdr:col>
      <xdr:colOff>272143</xdr:colOff>
      <xdr:row>21</xdr:row>
      <xdr:rowOff>11339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10665BF4-796E-6E42-A76E-2F7674025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</xdr:row>
      <xdr:rowOff>0</xdr:rowOff>
    </xdr:from>
    <xdr:to>
      <xdr:col>34</xdr:col>
      <xdr:colOff>272143</xdr:colOff>
      <xdr:row>21</xdr:row>
      <xdr:rowOff>11339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9C47983-B38C-C945-B4CF-18CD138C9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23</xdr:row>
      <xdr:rowOff>25400</xdr:rowOff>
    </xdr:from>
    <xdr:to>
      <xdr:col>20</xdr:col>
      <xdr:colOff>43543</xdr:colOff>
      <xdr:row>42</xdr:row>
      <xdr:rowOff>36739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4D3A227-74B9-8A42-AE1B-DD388EE0C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23</xdr:row>
      <xdr:rowOff>0</xdr:rowOff>
    </xdr:from>
    <xdr:to>
      <xdr:col>24</xdr:col>
      <xdr:colOff>272143</xdr:colOff>
      <xdr:row>42</xdr:row>
      <xdr:rowOff>11339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190EB13-89DA-AE4E-9473-91F7426A1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690407</xdr:colOff>
      <xdr:row>1</xdr:row>
      <xdr:rowOff>84666</xdr:rowOff>
    </xdr:from>
    <xdr:to>
      <xdr:col>31</xdr:col>
      <xdr:colOff>35361</xdr:colOff>
      <xdr:row>41</xdr:row>
      <xdr:rowOff>160866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B476EC-6FEF-884F-BF3D-82DB701D0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41</xdr:col>
      <xdr:colOff>172595</xdr:colOff>
      <xdr:row>41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724FE20-9902-1446-A1ED-598FBB58B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1</xdr:row>
      <xdr:rowOff>0</xdr:rowOff>
    </xdr:from>
    <xdr:to>
      <xdr:col>52</xdr:col>
      <xdr:colOff>172595</xdr:colOff>
      <xdr:row>41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C569679-DFF5-C24D-8890-AE6066F65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45</xdr:row>
      <xdr:rowOff>0</xdr:rowOff>
    </xdr:from>
    <xdr:to>
      <xdr:col>31</xdr:col>
      <xdr:colOff>172594</xdr:colOff>
      <xdr:row>85</xdr:row>
      <xdr:rowOff>76201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A9BB7B7-8978-9248-A427-B160F2C25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45</xdr:row>
      <xdr:rowOff>0</xdr:rowOff>
    </xdr:from>
    <xdr:to>
      <xdr:col>42</xdr:col>
      <xdr:colOff>172594</xdr:colOff>
      <xdr:row>85</xdr:row>
      <xdr:rowOff>76201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03873CB-3410-1D4F-8278-8D5D4BF62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991600" y="1028700"/>
    <xdr:ext cx="9306560" cy="607568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9FD9A7-791D-9A42-BCDC-8971086B2C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8732500" y="1016000"/>
    <xdr:ext cx="9309100" cy="60706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1AF006-3D36-9945-9034-0C7255043A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erine\Documents\Japan_2018Geochem\Sulphi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-plot method"/>
      <sheetName val="Tri-plot calc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E375-0405-A246-9D2A-15AF22A7C99F}">
  <dimension ref="A1:M62"/>
  <sheetViews>
    <sheetView topLeftCell="A34" zoomScale="88" zoomScaleNormal="75" workbookViewId="0">
      <selection activeCell="C66" sqref="C66"/>
    </sheetView>
  </sheetViews>
  <sheetFormatPr defaultColWidth="10.796875" defaultRowHeight="15.6"/>
  <cols>
    <col min="1" max="1" width="25" style="116" customWidth="1"/>
    <col min="2" max="3" width="25" style="143" customWidth="1"/>
    <col min="4" max="5" width="25" style="119" customWidth="1"/>
    <col min="6" max="6" width="30.69921875" style="119" bestFit="1" customWidth="1"/>
    <col min="7" max="7" width="21" style="119" bestFit="1" customWidth="1"/>
    <col min="8" max="8" width="14.296875" style="119" bestFit="1" customWidth="1"/>
    <col min="9" max="9" width="13.796875" style="119" bestFit="1" customWidth="1"/>
    <col min="10" max="10" width="15.796875" style="119" customWidth="1"/>
    <col min="11" max="11" width="25.69921875" style="119" bestFit="1" customWidth="1"/>
    <col min="12" max="12" width="14.5" style="116" customWidth="1"/>
    <col min="13" max="13" width="31.796875" style="116" bestFit="1" customWidth="1"/>
    <col min="14" max="16384" width="10.796875" style="116"/>
  </cols>
  <sheetData>
    <row r="1" spans="1:13" s="117" customFormat="1">
      <c r="B1" s="153" t="s">
        <v>1314</v>
      </c>
      <c r="C1" s="153" t="s">
        <v>1315</v>
      </c>
      <c r="D1" s="118" t="s">
        <v>1300</v>
      </c>
      <c r="E1" s="118" t="s">
        <v>1294</v>
      </c>
      <c r="F1" s="118" t="s">
        <v>1295</v>
      </c>
      <c r="G1" s="118" t="s">
        <v>1302</v>
      </c>
      <c r="H1" s="118" t="s">
        <v>1296</v>
      </c>
      <c r="I1" s="118" t="s">
        <v>1297</v>
      </c>
      <c r="J1" s="118" t="s">
        <v>1299</v>
      </c>
      <c r="K1" s="118" t="s">
        <v>1298</v>
      </c>
    </row>
    <row r="2" spans="1:13" s="117" customFormat="1">
      <c r="A2" s="117" t="s">
        <v>1293</v>
      </c>
      <c r="B2" s="153"/>
      <c r="C2" s="153"/>
      <c r="D2" s="118"/>
      <c r="E2" s="118"/>
      <c r="F2" s="118"/>
      <c r="G2" s="118"/>
      <c r="H2" s="118"/>
      <c r="I2" s="118"/>
      <c r="J2" s="118"/>
      <c r="K2" s="118"/>
      <c r="L2" s="26"/>
      <c r="M2" s="45"/>
    </row>
    <row r="3" spans="1:13">
      <c r="A3" s="132" t="s">
        <v>590</v>
      </c>
      <c r="B3" s="154"/>
      <c r="C3" s="154"/>
      <c r="D3" s="133"/>
      <c r="E3" s="133"/>
      <c r="F3" s="133"/>
      <c r="G3" s="133"/>
      <c r="K3" s="134"/>
      <c r="L3" s="134"/>
      <c r="M3" s="135"/>
    </row>
    <row r="4" spans="1:13">
      <c r="A4" s="136" t="s">
        <v>575</v>
      </c>
      <c r="B4" s="155">
        <v>64.866410000000002</v>
      </c>
      <c r="C4" s="155">
        <v>16.83935</v>
      </c>
      <c r="D4" s="137"/>
      <c r="E4" s="137"/>
      <c r="F4" s="137"/>
      <c r="G4" s="137"/>
      <c r="H4" s="137" t="s">
        <v>784</v>
      </c>
      <c r="I4" s="137" t="s">
        <v>784</v>
      </c>
      <c r="K4" s="134"/>
      <c r="L4" s="134"/>
      <c r="M4" s="124"/>
    </row>
    <row r="5" spans="1:13">
      <c r="A5" s="136" t="s">
        <v>84</v>
      </c>
      <c r="B5" s="155">
        <v>64.867729999999995</v>
      </c>
      <c r="C5" s="155">
        <v>16.83831</v>
      </c>
      <c r="D5" s="137"/>
      <c r="E5" s="137"/>
      <c r="F5" s="137"/>
      <c r="G5" s="137"/>
      <c r="H5" s="137"/>
      <c r="I5" s="137" t="s">
        <v>784</v>
      </c>
      <c r="J5" s="137" t="s">
        <v>784</v>
      </c>
      <c r="K5" s="134"/>
      <c r="L5" s="134"/>
      <c r="M5" s="124"/>
    </row>
    <row r="6" spans="1:13">
      <c r="A6" s="136" t="s">
        <v>85</v>
      </c>
      <c r="B6" s="156">
        <v>64.872799999999998</v>
      </c>
      <c r="C6" s="156">
        <v>16.843</v>
      </c>
      <c r="D6" s="137" t="s">
        <v>784</v>
      </c>
      <c r="E6" s="137" t="s">
        <v>784</v>
      </c>
      <c r="F6" s="137" t="s">
        <v>784</v>
      </c>
      <c r="G6" s="137"/>
      <c r="H6" s="137" t="s">
        <v>784</v>
      </c>
      <c r="I6" s="137" t="s">
        <v>784</v>
      </c>
      <c r="J6" s="137" t="s">
        <v>784</v>
      </c>
      <c r="K6" s="137" t="s">
        <v>784</v>
      </c>
      <c r="L6" s="134"/>
      <c r="M6" s="124"/>
    </row>
    <row r="7" spans="1:13">
      <c r="A7" s="136" t="s">
        <v>86</v>
      </c>
      <c r="B7" s="156">
        <v>64.886700000000005</v>
      </c>
      <c r="C7" s="156">
        <v>16.744119999999999</v>
      </c>
      <c r="D7" s="137" t="s">
        <v>784</v>
      </c>
      <c r="E7" s="137"/>
      <c r="F7" s="137"/>
      <c r="G7" s="137"/>
      <c r="H7" s="137" t="s">
        <v>784</v>
      </c>
      <c r="I7" s="137" t="s">
        <v>784</v>
      </c>
      <c r="J7" s="137" t="s">
        <v>784</v>
      </c>
      <c r="K7" s="137" t="s">
        <v>784</v>
      </c>
      <c r="L7" s="134"/>
      <c r="M7" s="124"/>
    </row>
    <row r="8" spans="1:13">
      <c r="A8" s="136" t="s">
        <v>102</v>
      </c>
      <c r="B8" s="156">
        <v>64.863230999999999</v>
      </c>
      <c r="C8" s="156">
        <v>16.858080000000001</v>
      </c>
      <c r="D8" s="137" t="s">
        <v>784</v>
      </c>
      <c r="E8" s="137"/>
      <c r="F8" s="137"/>
      <c r="G8" s="137" t="s">
        <v>784</v>
      </c>
      <c r="H8" s="137" t="s">
        <v>784</v>
      </c>
      <c r="I8" s="137" t="s">
        <v>784</v>
      </c>
      <c r="J8" s="137" t="s">
        <v>784</v>
      </c>
      <c r="K8" s="137" t="s">
        <v>784</v>
      </c>
      <c r="L8" s="134"/>
      <c r="M8" s="124"/>
    </row>
    <row r="9" spans="1:13">
      <c r="A9" s="136" t="s">
        <v>1303</v>
      </c>
      <c r="B9" s="157">
        <v>64.876033000000007</v>
      </c>
      <c r="C9" s="157">
        <v>16.854199999999999</v>
      </c>
      <c r="D9" s="137"/>
      <c r="E9" s="137"/>
      <c r="F9" s="137"/>
      <c r="G9" s="137" t="s">
        <v>784</v>
      </c>
      <c r="H9" s="137"/>
      <c r="I9" s="137"/>
      <c r="J9" s="137"/>
      <c r="K9" s="137"/>
      <c r="L9" s="134"/>
      <c r="M9" s="124"/>
    </row>
    <row r="10" spans="1:13">
      <c r="A10" s="136" t="s">
        <v>577</v>
      </c>
      <c r="B10" s="157">
        <v>64.888166999999996</v>
      </c>
      <c r="C10" s="157">
        <v>16.776399999999999</v>
      </c>
      <c r="D10" s="137" t="s">
        <v>784</v>
      </c>
      <c r="E10" s="137" t="s">
        <v>784</v>
      </c>
      <c r="F10" s="137"/>
      <c r="G10" s="137"/>
      <c r="H10" s="137" t="s">
        <v>784</v>
      </c>
      <c r="I10" s="137" t="s">
        <v>784</v>
      </c>
      <c r="J10" s="137" t="s">
        <v>784</v>
      </c>
      <c r="K10" s="137" t="s">
        <v>784</v>
      </c>
      <c r="L10" s="134"/>
      <c r="M10" s="124"/>
    </row>
    <row r="11" spans="1:13">
      <c r="A11" s="136" t="s">
        <v>578</v>
      </c>
      <c r="B11" s="157">
        <v>64.888166999999996</v>
      </c>
      <c r="C11" s="157">
        <v>16.776399999999999</v>
      </c>
      <c r="D11" s="137" t="s">
        <v>784</v>
      </c>
      <c r="E11" s="137"/>
      <c r="F11" s="137"/>
      <c r="G11" s="137"/>
      <c r="H11" s="137" t="s">
        <v>784</v>
      </c>
      <c r="I11" s="137" t="s">
        <v>784</v>
      </c>
      <c r="J11" s="137" t="s">
        <v>784</v>
      </c>
      <c r="K11" s="134"/>
      <c r="L11" s="134"/>
      <c r="M11" s="124"/>
    </row>
    <row r="12" spans="1:13">
      <c r="A12" s="136" t="s">
        <v>1304</v>
      </c>
      <c r="B12" s="158"/>
      <c r="C12" s="158"/>
      <c r="D12" s="137"/>
      <c r="E12" s="137"/>
      <c r="F12" s="137"/>
      <c r="G12" s="137" t="s">
        <v>784</v>
      </c>
      <c r="H12" s="137"/>
      <c r="I12" s="137"/>
      <c r="J12" s="137"/>
      <c r="K12" s="134"/>
      <c r="L12" s="134"/>
      <c r="M12" s="124"/>
    </row>
    <row r="13" spans="1:13">
      <c r="A13" s="136" t="s">
        <v>1305</v>
      </c>
      <c r="B13" s="158"/>
      <c r="C13" s="158"/>
      <c r="D13" s="137"/>
      <c r="E13" s="137"/>
      <c r="F13" s="137"/>
      <c r="G13" s="137" t="s">
        <v>784</v>
      </c>
      <c r="H13" s="137"/>
      <c r="I13" s="137"/>
      <c r="J13" s="137"/>
      <c r="K13" s="134"/>
      <c r="L13" s="134"/>
      <c r="M13" s="124"/>
    </row>
    <row r="14" spans="1:13">
      <c r="A14" s="136" t="s">
        <v>101</v>
      </c>
      <c r="B14" s="157">
        <v>64.845416666666665</v>
      </c>
      <c r="C14" s="155">
        <v>16.8627</v>
      </c>
      <c r="D14" s="137"/>
      <c r="E14" s="137"/>
      <c r="F14" s="137"/>
      <c r="G14" s="137"/>
      <c r="H14" s="137" t="s">
        <v>784</v>
      </c>
      <c r="I14" s="137"/>
      <c r="J14" s="137" t="s">
        <v>784</v>
      </c>
      <c r="K14" s="137" t="s">
        <v>784</v>
      </c>
      <c r="L14" s="134"/>
      <c r="M14" s="124"/>
    </row>
    <row r="15" spans="1:13">
      <c r="A15" s="136" t="s">
        <v>1306</v>
      </c>
      <c r="B15" s="155">
        <v>64.863730000000004</v>
      </c>
      <c r="C15" s="155">
        <v>16.853770000000001</v>
      </c>
      <c r="D15" s="137"/>
      <c r="E15" s="137"/>
      <c r="F15" s="137"/>
      <c r="G15" s="137" t="s">
        <v>784</v>
      </c>
      <c r="H15" s="137"/>
      <c r="I15" s="137"/>
      <c r="J15" s="137"/>
      <c r="K15" s="137"/>
      <c r="L15" s="134"/>
      <c r="M15" s="124"/>
    </row>
    <row r="16" spans="1:13">
      <c r="A16" s="136" t="s">
        <v>1307</v>
      </c>
      <c r="B16" s="155">
        <v>64.885210000000001</v>
      </c>
      <c r="C16" s="155">
        <v>16.803629999999998</v>
      </c>
      <c r="D16" s="137"/>
      <c r="E16" s="137"/>
      <c r="F16" s="137"/>
      <c r="G16" s="137" t="s">
        <v>784</v>
      </c>
      <c r="H16" s="137"/>
      <c r="I16" s="137"/>
      <c r="J16" s="137"/>
      <c r="K16" s="137"/>
      <c r="L16" s="134"/>
      <c r="M16" s="124"/>
    </row>
    <row r="17" spans="1:13">
      <c r="A17" s="136" t="s">
        <v>1308</v>
      </c>
      <c r="B17" s="158"/>
      <c r="C17" s="158"/>
      <c r="D17" s="137"/>
      <c r="E17" s="137"/>
      <c r="F17" s="137"/>
      <c r="G17" s="137" t="s">
        <v>784</v>
      </c>
      <c r="H17" s="137"/>
      <c r="I17" s="137"/>
      <c r="J17" s="137"/>
      <c r="K17" s="137"/>
      <c r="L17" s="134"/>
      <c r="M17" s="124"/>
    </row>
    <row r="18" spans="1:13">
      <c r="A18" s="136" t="s">
        <v>90</v>
      </c>
      <c r="B18" s="155">
        <v>64.864000000000004</v>
      </c>
      <c r="C18" s="155">
        <v>16.84872</v>
      </c>
      <c r="D18" s="137" t="s">
        <v>784</v>
      </c>
      <c r="E18" s="137"/>
      <c r="F18" s="137"/>
      <c r="G18" s="137"/>
      <c r="H18" s="137" t="s">
        <v>784</v>
      </c>
      <c r="I18" s="137" t="s">
        <v>784</v>
      </c>
      <c r="J18" s="137" t="s">
        <v>784</v>
      </c>
      <c r="K18" s="137"/>
      <c r="L18" s="134"/>
      <c r="M18" s="124"/>
    </row>
    <row r="19" spans="1:13">
      <c r="A19" s="136" t="s">
        <v>91</v>
      </c>
      <c r="B19" s="156">
        <v>64.863230999999999</v>
      </c>
      <c r="C19" s="156">
        <v>16.858080000000001</v>
      </c>
      <c r="D19" s="137"/>
      <c r="E19" s="137"/>
      <c r="F19" s="137"/>
      <c r="G19" s="137"/>
      <c r="H19" s="137" t="s">
        <v>784</v>
      </c>
      <c r="I19" s="137" t="s">
        <v>784</v>
      </c>
      <c r="K19" s="134"/>
      <c r="L19" s="134"/>
      <c r="M19" s="124"/>
    </row>
    <row r="20" spans="1:13">
      <c r="A20" s="136" t="s">
        <v>1309</v>
      </c>
      <c r="B20" s="155">
        <v>64.863789999999995</v>
      </c>
      <c r="C20" s="155">
        <v>16.848600000000001</v>
      </c>
      <c r="D20" s="137"/>
      <c r="E20" s="137"/>
      <c r="F20" s="137"/>
      <c r="G20" s="137" t="s">
        <v>784</v>
      </c>
      <c r="H20" s="137"/>
      <c r="I20" s="137"/>
      <c r="K20" s="134"/>
      <c r="L20" s="134"/>
      <c r="M20" s="124"/>
    </row>
    <row r="21" spans="1:13">
      <c r="A21" s="136" t="s">
        <v>92</v>
      </c>
      <c r="B21" s="155">
        <v>64.867339999999999</v>
      </c>
      <c r="C21" s="155">
        <v>16.855460000000001</v>
      </c>
      <c r="D21" s="137" t="s">
        <v>784</v>
      </c>
      <c r="E21" s="137" t="s">
        <v>784</v>
      </c>
      <c r="F21" s="137" t="s">
        <v>784</v>
      </c>
      <c r="G21" s="137" t="s">
        <v>784</v>
      </c>
      <c r="H21" s="137" t="s">
        <v>784</v>
      </c>
      <c r="I21" s="137" t="s">
        <v>784</v>
      </c>
      <c r="J21" s="137" t="s">
        <v>784</v>
      </c>
      <c r="K21" s="137" t="s">
        <v>784</v>
      </c>
      <c r="L21" s="134"/>
      <c r="M21" s="124"/>
    </row>
    <row r="22" spans="1:13">
      <c r="A22" s="136" t="s">
        <v>1310</v>
      </c>
      <c r="B22" s="156">
        <v>64.875900000000001</v>
      </c>
      <c r="C22" s="156">
        <v>16.85792</v>
      </c>
      <c r="D22" s="137"/>
      <c r="E22" s="137"/>
      <c r="F22" s="137"/>
      <c r="G22" s="137" t="s">
        <v>784</v>
      </c>
      <c r="H22" s="137"/>
      <c r="I22" s="137"/>
      <c r="J22" s="137"/>
      <c r="K22" s="137"/>
      <c r="L22" s="134"/>
      <c r="M22" s="124"/>
    </row>
    <row r="23" spans="1:13">
      <c r="A23" s="136" t="s">
        <v>580</v>
      </c>
      <c r="B23" s="156">
        <v>64.872699999999995</v>
      </c>
      <c r="C23" s="156">
        <v>16.87039</v>
      </c>
      <c r="D23" s="137"/>
      <c r="E23" s="137"/>
      <c r="F23" s="137"/>
      <c r="G23" s="137"/>
      <c r="H23" s="137" t="s">
        <v>784</v>
      </c>
      <c r="I23" s="137" t="s">
        <v>784</v>
      </c>
      <c r="J23" s="119" t="s">
        <v>784</v>
      </c>
      <c r="K23" s="137"/>
      <c r="L23" s="134"/>
      <c r="M23" s="124"/>
    </row>
    <row r="24" spans="1:13">
      <c r="A24" s="136" t="s">
        <v>94</v>
      </c>
      <c r="B24" s="158"/>
      <c r="C24" s="158"/>
      <c r="D24" s="137" t="s">
        <v>784</v>
      </c>
      <c r="E24" s="137" t="s">
        <v>784</v>
      </c>
      <c r="F24" s="137"/>
      <c r="G24" s="137"/>
      <c r="H24" s="137" t="s">
        <v>784</v>
      </c>
      <c r="I24" s="137" t="s">
        <v>784</v>
      </c>
      <c r="J24" s="119" t="s">
        <v>784</v>
      </c>
      <c r="K24" s="137" t="s">
        <v>784</v>
      </c>
      <c r="L24" s="134"/>
      <c r="M24" s="124"/>
    </row>
    <row r="25" spans="1:13">
      <c r="A25" s="138" t="s">
        <v>1312</v>
      </c>
      <c r="B25" s="156">
        <v>64.884444000000002</v>
      </c>
      <c r="C25" s="156">
        <v>16.852499999999999</v>
      </c>
      <c r="D25" s="137"/>
      <c r="E25" s="137"/>
      <c r="F25" s="137"/>
      <c r="G25" s="137" t="s">
        <v>784</v>
      </c>
      <c r="H25" s="137"/>
      <c r="I25" s="137"/>
      <c r="K25" s="137"/>
      <c r="L25" s="134"/>
      <c r="M25" s="124"/>
    </row>
    <row r="26" spans="1:13">
      <c r="A26" s="138" t="s">
        <v>1311</v>
      </c>
      <c r="B26" s="159"/>
      <c r="C26" s="159"/>
      <c r="D26" s="137"/>
      <c r="E26" s="137"/>
      <c r="F26" s="137"/>
      <c r="G26" s="137" t="s">
        <v>784</v>
      </c>
      <c r="H26" s="137"/>
      <c r="I26" s="137"/>
      <c r="K26" s="137"/>
      <c r="L26" s="134"/>
      <c r="M26" s="124"/>
    </row>
    <row r="27" spans="1:13">
      <c r="A27" s="138" t="s">
        <v>581</v>
      </c>
      <c r="B27" s="156">
        <v>64.885555999999994</v>
      </c>
      <c r="C27" s="156">
        <v>16.835556</v>
      </c>
      <c r="D27" s="137" t="s">
        <v>784</v>
      </c>
      <c r="E27" s="139"/>
      <c r="F27" s="139"/>
      <c r="G27" s="139"/>
      <c r="H27" s="137" t="s">
        <v>784</v>
      </c>
      <c r="I27" s="137" t="s">
        <v>784</v>
      </c>
      <c r="J27" s="119" t="s">
        <v>784</v>
      </c>
      <c r="K27" s="140"/>
      <c r="L27" s="140"/>
      <c r="M27" s="124"/>
    </row>
    <row r="28" spans="1:13">
      <c r="A28" s="138" t="s">
        <v>95</v>
      </c>
      <c r="B28" s="155">
        <v>64.872160449999996</v>
      </c>
      <c r="C28" s="155">
        <v>16.86307691</v>
      </c>
      <c r="D28" s="137" t="s">
        <v>784</v>
      </c>
      <c r="E28" s="139"/>
      <c r="F28" s="139"/>
      <c r="G28" s="139"/>
      <c r="H28" s="137" t="s">
        <v>784</v>
      </c>
      <c r="I28" s="137" t="s">
        <v>784</v>
      </c>
      <c r="J28" s="119" t="s">
        <v>784</v>
      </c>
      <c r="K28" s="134"/>
      <c r="L28" s="134"/>
      <c r="M28" s="124"/>
    </row>
    <row r="29" spans="1:13">
      <c r="A29" s="138" t="s">
        <v>582</v>
      </c>
      <c r="B29" s="155">
        <v>64.87233333333333</v>
      </c>
      <c r="C29" s="155">
        <v>16.863900000000001</v>
      </c>
      <c r="D29" s="139"/>
      <c r="E29" s="139"/>
      <c r="F29" s="139"/>
      <c r="G29" s="139"/>
      <c r="H29" s="137" t="s">
        <v>784</v>
      </c>
      <c r="I29" s="137" t="s">
        <v>784</v>
      </c>
      <c r="J29" s="119" t="s">
        <v>784</v>
      </c>
      <c r="K29" s="134"/>
      <c r="L29" s="134"/>
      <c r="M29" s="124"/>
    </row>
    <row r="30" spans="1:13">
      <c r="A30" s="138" t="s">
        <v>1313</v>
      </c>
      <c r="B30" s="160">
        <v>64.888620000000003</v>
      </c>
      <c r="C30" s="160">
        <v>16.824850000000001</v>
      </c>
      <c r="D30" s="139"/>
      <c r="E30" s="139"/>
      <c r="F30" s="139"/>
      <c r="G30" s="139" t="s">
        <v>784</v>
      </c>
      <c r="H30" s="137"/>
      <c r="I30" s="137"/>
      <c r="K30" s="134"/>
      <c r="L30" s="134"/>
      <c r="M30" s="124"/>
    </row>
    <row r="31" spans="1:13">
      <c r="A31" s="138" t="s">
        <v>97</v>
      </c>
      <c r="B31" s="160"/>
      <c r="C31" s="160"/>
      <c r="D31" s="137" t="s">
        <v>784</v>
      </c>
      <c r="E31" s="139"/>
      <c r="F31" s="139"/>
      <c r="G31" s="139" t="s">
        <v>784</v>
      </c>
      <c r="H31" s="137" t="s">
        <v>784</v>
      </c>
      <c r="I31" s="137" t="s">
        <v>784</v>
      </c>
      <c r="J31" s="119" t="s">
        <v>784</v>
      </c>
      <c r="K31" s="137" t="s">
        <v>784</v>
      </c>
      <c r="L31" s="134"/>
      <c r="M31" s="124"/>
    </row>
    <row r="32" spans="1:13">
      <c r="A32" s="138" t="s">
        <v>583</v>
      </c>
      <c r="B32" s="160"/>
      <c r="C32" s="160"/>
      <c r="D32" s="137" t="s">
        <v>784</v>
      </c>
      <c r="E32" s="139"/>
      <c r="F32" s="139"/>
      <c r="G32" s="139"/>
      <c r="H32" s="137" t="s">
        <v>784</v>
      </c>
      <c r="I32" s="137" t="s">
        <v>784</v>
      </c>
      <c r="J32" s="119" t="s">
        <v>784</v>
      </c>
      <c r="K32" s="137" t="s">
        <v>784</v>
      </c>
      <c r="L32" s="134"/>
      <c r="M32" s="124"/>
    </row>
    <row r="33" spans="1:13">
      <c r="A33" s="141" t="s">
        <v>596</v>
      </c>
      <c r="B33" s="161"/>
      <c r="C33" s="161"/>
      <c r="D33" s="142"/>
      <c r="E33" s="142"/>
      <c r="F33" s="142"/>
      <c r="G33" s="142"/>
      <c r="L33" s="134"/>
      <c r="M33" s="124"/>
    </row>
    <row r="34" spans="1:13">
      <c r="A34" s="136" t="s">
        <v>103</v>
      </c>
      <c r="B34" s="156">
        <v>64.869020000000006</v>
      </c>
      <c r="C34" s="156">
        <v>16.840540000000001</v>
      </c>
      <c r="D34" s="137" t="s">
        <v>784</v>
      </c>
      <c r="E34" s="137"/>
      <c r="F34" s="137"/>
      <c r="G34" s="137"/>
      <c r="H34" s="137" t="s">
        <v>784</v>
      </c>
      <c r="I34" s="137" t="s">
        <v>784</v>
      </c>
      <c r="J34" s="119" t="s">
        <v>784</v>
      </c>
      <c r="K34" s="137" t="s">
        <v>784</v>
      </c>
      <c r="L34" s="134"/>
      <c r="M34" s="124"/>
    </row>
    <row r="35" spans="1:13">
      <c r="A35" s="136" t="s">
        <v>104</v>
      </c>
      <c r="B35" s="155">
        <v>64.875489999999999</v>
      </c>
      <c r="C35" s="155">
        <v>16.803100000000001</v>
      </c>
      <c r="D35" s="137" t="s">
        <v>784</v>
      </c>
      <c r="E35" s="137"/>
      <c r="F35" s="137"/>
      <c r="G35" s="137"/>
      <c r="H35" s="137" t="s">
        <v>784</v>
      </c>
      <c r="I35" s="137" t="s">
        <v>784</v>
      </c>
      <c r="J35" s="119" t="s">
        <v>784</v>
      </c>
      <c r="K35" s="137" t="s">
        <v>784</v>
      </c>
      <c r="L35" s="134"/>
      <c r="M35" s="124"/>
    </row>
    <row r="36" spans="1:13">
      <c r="A36" s="136" t="s">
        <v>105</v>
      </c>
      <c r="B36" s="155">
        <v>64.875910000000005</v>
      </c>
      <c r="C36" s="155">
        <v>16.854130000000001</v>
      </c>
      <c r="D36" s="137" t="s">
        <v>784</v>
      </c>
      <c r="E36" s="137"/>
      <c r="F36" s="137"/>
      <c r="G36" s="137"/>
      <c r="H36" s="137" t="s">
        <v>784</v>
      </c>
      <c r="I36" s="137" t="s">
        <v>784</v>
      </c>
      <c r="J36" s="119" t="s">
        <v>784</v>
      </c>
      <c r="K36" s="137" t="s">
        <v>784</v>
      </c>
      <c r="L36" s="134"/>
      <c r="M36" s="124"/>
    </row>
    <row r="37" spans="1:13">
      <c r="A37" s="136" t="s">
        <v>106</v>
      </c>
      <c r="B37" s="155">
        <v>64.880750000000006</v>
      </c>
      <c r="C37" s="155">
        <v>16.850027777777779</v>
      </c>
      <c r="D37" s="137" t="s">
        <v>784</v>
      </c>
      <c r="E37" s="137"/>
      <c r="F37" s="137"/>
      <c r="G37" s="137"/>
      <c r="H37" s="137" t="s">
        <v>784</v>
      </c>
      <c r="I37" s="137" t="s">
        <v>784</v>
      </c>
      <c r="J37" s="119" t="s">
        <v>784</v>
      </c>
      <c r="K37" s="137" t="s">
        <v>784</v>
      </c>
      <c r="L37" s="134"/>
      <c r="M37" s="124"/>
    </row>
    <row r="38" spans="1:13">
      <c r="A38" s="136" t="s">
        <v>579</v>
      </c>
      <c r="B38" s="156">
        <v>64.869649999999993</v>
      </c>
      <c r="C38" s="156">
        <v>16.854430000000001</v>
      </c>
      <c r="D38" s="137" t="s">
        <v>784</v>
      </c>
      <c r="E38" s="137"/>
      <c r="F38" s="137"/>
      <c r="G38" s="137"/>
      <c r="H38" s="137" t="s">
        <v>784</v>
      </c>
      <c r="I38" s="137" t="s">
        <v>784</v>
      </c>
      <c r="J38" s="119" t="s">
        <v>784</v>
      </c>
      <c r="K38" s="137" t="s">
        <v>784</v>
      </c>
      <c r="L38" s="134"/>
      <c r="M38" s="124"/>
    </row>
    <row r="39" spans="1:13">
      <c r="A39" s="136" t="s">
        <v>108</v>
      </c>
      <c r="B39" s="156">
        <v>64.869770000000003</v>
      </c>
      <c r="C39" s="156">
        <v>16.86157</v>
      </c>
      <c r="D39" s="137" t="s">
        <v>784</v>
      </c>
      <c r="E39" s="137"/>
      <c r="F39" s="137"/>
      <c r="G39" s="137"/>
      <c r="H39" s="137" t="s">
        <v>784</v>
      </c>
      <c r="I39" s="137" t="s">
        <v>784</v>
      </c>
      <c r="J39" s="119" t="s">
        <v>784</v>
      </c>
      <c r="K39" s="137" t="s">
        <v>784</v>
      </c>
      <c r="L39" s="134"/>
      <c r="M39" s="124"/>
    </row>
    <row r="40" spans="1:13">
      <c r="A40" s="136" t="s">
        <v>592</v>
      </c>
      <c r="B40" s="158"/>
      <c r="C40" s="158"/>
      <c r="D40" s="137" t="s">
        <v>784</v>
      </c>
      <c r="E40" s="137"/>
      <c r="F40" s="137"/>
      <c r="G40" s="137"/>
      <c r="H40" s="137" t="s">
        <v>784</v>
      </c>
      <c r="I40" s="137" t="s">
        <v>784</v>
      </c>
      <c r="J40" s="119" t="s">
        <v>784</v>
      </c>
      <c r="L40" s="134"/>
      <c r="M40" s="124"/>
    </row>
    <row r="41" spans="1:13">
      <c r="A41" s="136" t="s">
        <v>593</v>
      </c>
      <c r="B41" s="155">
        <v>64.910650559999993</v>
      </c>
      <c r="C41" s="155">
        <v>16.732985240000001</v>
      </c>
      <c r="D41" s="137" t="s">
        <v>784</v>
      </c>
      <c r="E41" s="137"/>
      <c r="F41" s="137"/>
      <c r="G41" s="137"/>
      <c r="H41" s="137" t="s">
        <v>784</v>
      </c>
      <c r="I41" s="137" t="s">
        <v>784</v>
      </c>
      <c r="L41" s="134"/>
      <c r="M41" s="124"/>
    </row>
    <row r="42" spans="1:13">
      <c r="A42" s="136" t="s">
        <v>111</v>
      </c>
      <c r="B42" s="155">
        <v>64.895930000000007</v>
      </c>
      <c r="C42" s="155">
        <v>16.80228</v>
      </c>
      <c r="D42" s="137" t="s">
        <v>784</v>
      </c>
      <c r="E42" s="137"/>
      <c r="F42" s="137"/>
      <c r="G42" s="137"/>
      <c r="H42" s="137" t="s">
        <v>784</v>
      </c>
      <c r="I42" s="137" t="s">
        <v>784</v>
      </c>
      <c r="J42" s="119" t="s">
        <v>784</v>
      </c>
      <c r="L42" s="134"/>
      <c r="M42" s="124"/>
    </row>
    <row r="43" spans="1:13">
      <c r="A43" s="136" t="s">
        <v>594</v>
      </c>
      <c r="B43" s="155">
        <v>64.891866666666672</v>
      </c>
      <c r="C43" s="155">
        <v>16.822199999999999</v>
      </c>
      <c r="D43" s="137" t="s">
        <v>784</v>
      </c>
      <c r="E43" s="137"/>
      <c r="F43" s="137"/>
      <c r="G43" s="137"/>
      <c r="H43" s="137" t="s">
        <v>784</v>
      </c>
      <c r="I43" s="137" t="s">
        <v>784</v>
      </c>
      <c r="L43" s="134"/>
      <c r="M43" s="124"/>
    </row>
    <row r="44" spans="1:13">
      <c r="A44" s="136" t="s">
        <v>112</v>
      </c>
      <c r="B44" s="158"/>
      <c r="C44" s="158"/>
      <c r="D44" s="137" t="s">
        <v>784</v>
      </c>
      <c r="E44" s="137"/>
      <c r="F44" s="137"/>
      <c r="G44" s="137"/>
      <c r="H44" s="137" t="s">
        <v>784</v>
      </c>
      <c r="I44" s="137" t="s">
        <v>784</v>
      </c>
      <c r="J44" s="134"/>
      <c r="K44" s="137" t="s">
        <v>784</v>
      </c>
      <c r="L44" s="134"/>
      <c r="M44" s="124"/>
    </row>
    <row r="45" spans="1:13">
      <c r="A45" s="136" t="s">
        <v>113</v>
      </c>
      <c r="B45" s="156">
        <v>64.908000000000001</v>
      </c>
      <c r="C45" s="156">
        <v>16.704999999999998</v>
      </c>
      <c r="D45" s="137" t="s">
        <v>784</v>
      </c>
      <c r="E45" s="137"/>
      <c r="F45" s="137"/>
      <c r="G45" s="137"/>
      <c r="H45" s="137" t="s">
        <v>784</v>
      </c>
      <c r="I45" s="137" t="s">
        <v>784</v>
      </c>
      <c r="J45" s="119" t="s">
        <v>784</v>
      </c>
      <c r="L45" s="134"/>
      <c r="M45" s="124"/>
    </row>
    <row r="46" spans="1:13">
      <c r="A46" s="136" t="s">
        <v>114</v>
      </c>
      <c r="B46" s="159"/>
      <c r="C46" s="159"/>
      <c r="D46" s="137" t="s">
        <v>784</v>
      </c>
      <c r="E46" s="137"/>
      <c r="F46" s="137"/>
      <c r="G46" s="137"/>
      <c r="H46" s="137"/>
      <c r="I46" s="137" t="s">
        <v>784</v>
      </c>
      <c r="J46" s="119" t="s">
        <v>784</v>
      </c>
      <c r="K46" s="137" t="s">
        <v>784</v>
      </c>
      <c r="L46" s="134"/>
      <c r="M46" s="124"/>
    </row>
    <row r="47" spans="1:13">
      <c r="A47" s="138" t="s">
        <v>115</v>
      </c>
      <c r="B47" s="155">
        <v>64.916727190000003</v>
      </c>
      <c r="C47" s="155">
        <v>16.748144750000002</v>
      </c>
      <c r="D47" s="137" t="s">
        <v>784</v>
      </c>
      <c r="E47" s="139"/>
      <c r="F47" s="139"/>
      <c r="G47" s="139"/>
      <c r="H47" s="137" t="s">
        <v>784</v>
      </c>
      <c r="I47" s="137" t="s">
        <v>784</v>
      </c>
      <c r="J47" s="119" t="s">
        <v>784</v>
      </c>
      <c r="K47" s="134"/>
      <c r="L47" s="134"/>
      <c r="M47" s="124"/>
    </row>
    <row r="48" spans="1:13">
      <c r="A48" s="138" t="s">
        <v>595</v>
      </c>
      <c r="B48" s="156">
        <v>64.907430000000005</v>
      </c>
      <c r="C48" s="156">
        <v>16.764679999999998</v>
      </c>
      <c r="D48" s="137" t="s">
        <v>784</v>
      </c>
      <c r="E48" s="139"/>
      <c r="F48" s="139"/>
      <c r="G48" s="139"/>
      <c r="H48" s="137" t="s">
        <v>784</v>
      </c>
      <c r="I48" s="137" t="s">
        <v>784</v>
      </c>
      <c r="J48" s="119" t="s">
        <v>784</v>
      </c>
      <c r="K48" s="134"/>
      <c r="L48" s="134"/>
      <c r="M48" s="124"/>
    </row>
    <row r="49" spans="1:13">
      <c r="A49" s="138" t="s">
        <v>116</v>
      </c>
      <c r="B49" s="156">
        <v>64.915999999999997</v>
      </c>
      <c r="C49" s="156">
        <v>16.748000000000001</v>
      </c>
      <c r="D49" s="137" t="s">
        <v>784</v>
      </c>
      <c r="E49" s="139"/>
      <c r="F49" s="139"/>
      <c r="G49" s="139"/>
      <c r="H49" s="137" t="s">
        <v>784</v>
      </c>
      <c r="I49" s="137" t="s">
        <v>784</v>
      </c>
      <c r="J49" s="119" t="s">
        <v>784</v>
      </c>
      <c r="K49" s="134"/>
      <c r="L49" s="134"/>
      <c r="M49" s="124"/>
    </row>
    <row r="50" spans="1:13">
      <c r="A50" s="138" t="s">
        <v>117</v>
      </c>
      <c r="B50" s="160"/>
      <c r="C50" s="160"/>
      <c r="D50" s="137" t="s">
        <v>784</v>
      </c>
      <c r="E50" s="139"/>
      <c r="F50" s="139"/>
      <c r="G50" s="139"/>
      <c r="H50" s="137" t="s">
        <v>784</v>
      </c>
      <c r="I50" s="137" t="s">
        <v>784</v>
      </c>
      <c r="J50" s="119" t="s">
        <v>784</v>
      </c>
      <c r="K50" s="134"/>
      <c r="L50" s="134"/>
      <c r="M50" s="124"/>
    </row>
    <row r="51" spans="1:13">
      <c r="A51" s="138" t="s">
        <v>118</v>
      </c>
      <c r="B51" s="156">
        <v>64.926000000000002</v>
      </c>
      <c r="C51" s="156">
        <v>16.533999999999999</v>
      </c>
      <c r="D51" s="137" t="s">
        <v>784</v>
      </c>
      <c r="E51" s="139"/>
      <c r="F51" s="139"/>
      <c r="G51" s="139"/>
      <c r="H51" s="137" t="s">
        <v>784</v>
      </c>
      <c r="I51" s="137" t="s">
        <v>784</v>
      </c>
      <c r="J51" s="119" t="s">
        <v>784</v>
      </c>
      <c r="K51" s="134"/>
      <c r="L51" s="134"/>
      <c r="M51" s="124"/>
    </row>
    <row r="52" spans="1:13">
      <c r="A52" s="141" t="s">
        <v>597</v>
      </c>
      <c r="B52" s="161"/>
      <c r="C52" s="161"/>
      <c r="D52" s="142"/>
      <c r="E52" s="142"/>
      <c r="F52" s="142"/>
      <c r="G52" s="142"/>
      <c r="K52" s="134"/>
      <c r="L52" s="134"/>
      <c r="M52" s="135"/>
    </row>
    <row r="53" spans="1:13">
      <c r="A53" s="136" t="s">
        <v>598</v>
      </c>
      <c r="B53" s="155">
        <v>64.916666699999993</v>
      </c>
      <c r="C53" s="155">
        <v>16.586733333333299</v>
      </c>
      <c r="D53" s="137"/>
      <c r="E53" s="137"/>
      <c r="F53" s="137"/>
      <c r="G53" s="137"/>
      <c r="H53" s="137" t="s">
        <v>784</v>
      </c>
      <c r="I53" s="137" t="s">
        <v>784</v>
      </c>
    </row>
    <row r="54" spans="1:13">
      <c r="A54" s="136" t="s">
        <v>599</v>
      </c>
      <c r="B54" s="155">
        <v>64.928533299999998</v>
      </c>
      <c r="C54" s="155">
        <v>16.5867166666667</v>
      </c>
      <c r="D54" s="137"/>
      <c r="E54" s="137"/>
      <c r="F54" s="137"/>
      <c r="G54" s="137"/>
      <c r="H54" s="137" t="s">
        <v>784</v>
      </c>
      <c r="I54" s="137" t="s">
        <v>784</v>
      </c>
    </row>
    <row r="55" spans="1:13">
      <c r="A55" s="136" t="s">
        <v>600</v>
      </c>
      <c r="B55" s="155">
        <v>64.928533299999998</v>
      </c>
      <c r="C55" s="155">
        <v>16.586749999999999</v>
      </c>
      <c r="D55" s="137"/>
      <c r="E55" s="137"/>
      <c r="F55" s="137"/>
      <c r="G55" s="137"/>
      <c r="H55" s="137" t="s">
        <v>784</v>
      </c>
      <c r="I55" s="137" t="s">
        <v>784</v>
      </c>
      <c r="J55" s="119" t="s">
        <v>784</v>
      </c>
    </row>
    <row r="56" spans="1:13">
      <c r="A56" s="136" t="s">
        <v>601</v>
      </c>
      <c r="B56" s="155">
        <v>64.928566666666669</v>
      </c>
      <c r="C56" s="155">
        <v>16.586933333333299</v>
      </c>
      <c r="D56" s="137"/>
      <c r="E56" s="137"/>
      <c r="F56" s="137"/>
      <c r="G56" s="137"/>
      <c r="H56" s="137" t="s">
        <v>784</v>
      </c>
      <c r="I56" s="137" t="s">
        <v>784</v>
      </c>
      <c r="J56" s="119" t="s">
        <v>784</v>
      </c>
    </row>
    <row r="57" spans="1:13">
      <c r="A57" s="136" t="s">
        <v>123</v>
      </c>
      <c r="B57" s="155">
        <v>64.928799999999995</v>
      </c>
      <c r="C57" s="157">
        <v>16.588249999999999</v>
      </c>
      <c r="D57" s="137"/>
      <c r="E57" s="137"/>
      <c r="F57" s="137"/>
      <c r="G57" s="137"/>
      <c r="H57" s="137" t="s">
        <v>784</v>
      </c>
      <c r="I57" s="137" t="s">
        <v>784</v>
      </c>
      <c r="J57" s="119" t="s">
        <v>784</v>
      </c>
    </row>
    <row r="58" spans="1:13">
      <c r="A58" s="136" t="s">
        <v>124</v>
      </c>
      <c r="B58" s="155">
        <v>64.930800000000005</v>
      </c>
      <c r="C58" s="157">
        <v>16.588466666666701</v>
      </c>
      <c r="D58" s="137"/>
      <c r="E58" s="137"/>
      <c r="F58" s="137"/>
      <c r="G58" s="137"/>
      <c r="H58" s="137" t="s">
        <v>784</v>
      </c>
      <c r="I58" s="137" t="s">
        <v>784</v>
      </c>
    </row>
    <row r="59" spans="1:13">
      <c r="A59" s="136" t="s">
        <v>125</v>
      </c>
      <c r="B59" s="157">
        <v>64.932833333333335</v>
      </c>
      <c r="C59" s="155">
        <v>16.585599999999999</v>
      </c>
      <c r="D59" s="137"/>
      <c r="E59" s="137"/>
      <c r="F59" s="137"/>
      <c r="G59" s="137"/>
      <c r="H59" s="137"/>
      <c r="I59" s="137" t="s">
        <v>784</v>
      </c>
      <c r="J59" s="119" t="s">
        <v>784</v>
      </c>
    </row>
    <row r="60" spans="1:13">
      <c r="A60" s="136" t="s">
        <v>126</v>
      </c>
      <c r="B60" s="155">
        <v>64.917749999999998</v>
      </c>
      <c r="C60" s="155">
        <v>16.5858833333333</v>
      </c>
      <c r="D60" s="137"/>
      <c r="E60" s="137"/>
      <c r="F60" s="137"/>
      <c r="G60" s="137"/>
      <c r="H60" s="137" t="s">
        <v>784</v>
      </c>
      <c r="I60" s="137" t="s">
        <v>784</v>
      </c>
      <c r="J60" s="119" t="s">
        <v>784</v>
      </c>
    </row>
    <row r="61" spans="1:13">
      <c r="A61" s="136" t="s">
        <v>602</v>
      </c>
      <c r="B61" s="158">
        <v>64.872061111111108</v>
      </c>
      <c r="C61" s="158">
        <v>16.8289222222222</v>
      </c>
      <c r="D61" s="137" t="s">
        <v>784</v>
      </c>
      <c r="E61" s="137"/>
      <c r="F61" s="137"/>
      <c r="G61" s="137"/>
      <c r="H61" s="137" t="s">
        <v>784</v>
      </c>
      <c r="I61" s="137" t="s">
        <v>784</v>
      </c>
      <c r="J61" s="119" t="s">
        <v>784</v>
      </c>
      <c r="K61" s="137" t="s">
        <v>784</v>
      </c>
    </row>
    <row r="62" spans="1:13" ht="18.600000000000001">
      <c r="A62" s="136" t="s">
        <v>1317</v>
      </c>
      <c r="B62" s="158">
        <v>64.874044444444451</v>
      </c>
      <c r="C62" s="158">
        <v>16.8247583333333</v>
      </c>
      <c r="D62" s="137"/>
      <c r="E62" s="137"/>
      <c r="F62" s="137"/>
      <c r="G62" s="137"/>
      <c r="H62" s="137" t="s">
        <v>784</v>
      </c>
      <c r="I62" s="137" t="s">
        <v>784</v>
      </c>
      <c r="J62" s="119" t="s">
        <v>784</v>
      </c>
    </row>
  </sheetData>
  <phoneticPr fontId="6" type="noConversion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49A9-63E6-1141-BB58-0EBD2B0ADD99}">
  <dimension ref="A1:H16"/>
  <sheetViews>
    <sheetView workbookViewId="0">
      <selection activeCell="H15" sqref="H15"/>
    </sheetView>
  </sheetViews>
  <sheetFormatPr defaultColWidth="11.19921875" defaultRowHeight="15.6"/>
  <cols>
    <col min="1" max="1" width="14" bestFit="1" customWidth="1"/>
    <col min="2" max="2" width="32.69921875" bestFit="1" customWidth="1"/>
    <col min="4" max="4" width="10.796875" customWidth="1"/>
    <col min="5" max="5" width="19.69921875" bestFit="1" customWidth="1"/>
  </cols>
  <sheetData>
    <row r="1" spans="1:8" s="53" customFormat="1">
      <c r="A1" s="26" t="s">
        <v>1319</v>
      </c>
      <c r="B1" s="144" t="s">
        <v>1318</v>
      </c>
      <c r="C1" s="145" t="s">
        <v>561</v>
      </c>
      <c r="D1" s="146"/>
      <c r="E1" s="147"/>
      <c r="F1" s="147"/>
      <c r="G1" s="148"/>
      <c r="H1" s="149"/>
    </row>
    <row r="2" spans="1:8">
      <c r="A2" s="127" t="s">
        <v>80</v>
      </c>
      <c r="B2" s="24">
        <v>0.25681000101346085</v>
      </c>
      <c r="C2" s="24">
        <v>0.25681000101346085</v>
      </c>
      <c r="D2" s="25"/>
      <c r="E2" s="25"/>
      <c r="F2" s="25"/>
      <c r="G2" s="25"/>
      <c r="H2" s="115"/>
    </row>
    <row r="3" spans="1:8">
      <c r="A3" s="25" t="s">
        <v>80</v>
      </c>
      <c r="B3" s="24">
        <v>0.24813918400969301</v>
      </c>
      <c r="C3" s="24">
        <v>0.24813918400969301</v>
      </c>
    </row>
    <row r="4" spans="1:8">
      <c r="A4" s="25" t="s">
        <v>80</v>
      </c>
      <c r="B4" s="24">
        <v>0.21589672005633864</v>
      </c>
      <c r="C4" s="24">
        <v>0.21589672005633864</v>
      </c>
    </row>
    <row r="5" spans="1:8">
      <c r="A5" s="25" t="s">
        <v>80</v>
      </c>
      <c r="B5" s="24">
        <v>0.22531132253283714</v>
      </c>
      <c r="C5" s="24">
        <v>0.22531132253283714</v>
      </c>
    </row>
    <row r="6" spans="1:8">
      <c r="A6" s="25" t="s">
        <v>21</v>
      </c>
      <c r="B6" s="24">
        <v>0.2572637240930129</v>
      </c>
      <c r="C6" s="24">
        <v>0.2572637240930129</v>
      </c>
    </row>
    <row r="7" spans="1:8">
      <c r="A7" s="25" t="s">
        <v>31</v>
      </c>
      <c r="B7" s="24">
        <v>0.30701363372873786</v>
      </c>
      <c r="C7" s="24">
        <v>0.30701363372873786</v>
      </c>
    </row>
    <row r="8" spans="1:8">
      <c r="A8" s="30" t="s">
        <v>31</v>
      </c>
      <c r="B8" s="29">
        <v>0.28307868021520721</v>
      </c>
      <c r="C8" s="29">
        <v>0.28307868021520721</v>
      </c>
    </row>
    <row r="9" spans="1:8">
      <c r="A9" s="30" t="s">
        <v>0</v>
      </c>
      <c r="B9" s="29">
        <v>0.2513536051980656</v>
      </c>
      <c r="C9" s="29">
        <v>0.2513536051980656</v>
      </c>
    </row>
    <row r="10" spans="1:8">
      <c r="A10" s="25" t="s">
        <v>0</v>
      </c>
      <c r="B10" s="24">
        <v>0.21727071911753248</v>
      </c>
      <c r="C10" s="24">
        <v>0.21727071911753248</v>
      </c>
    </row>
    <row r="11" spans="1:8" s="53" customFormat="1">
      <c r="A11" s="26" t="s">
        <v>1319</v>
      </c>
      <c r="B11" s="144" t="s">
        <v>1320</v>
      </c>
      <c r="C11" s="144" t="s">
        <v>561</v>
      </c>
    </row>
    <row r="12" spans="1:8">
      <c r="A12" s="25" t="s">
        <v>21</v>
      </c>
      <c r="B12" s="47">
        <v>9.2647876058004078E-2</v>
      </c>
      <c r="C12" s="47">
        <v>4.1214090862760823E-2</v>
      </c>
      <c r="E12" s="47"/>
    </row>
    <row r="13" spans="1:8">
      <c r="A13" s="25" t="s">
        <v>21</v>
      </c>
      <c r="B13" s="47">
        <v>0.10191832605406237</v>
      </c>
      <c r="C13" s="47">
        <v>4.7667191661139204E-2</v>
      </c>
      <c r="E13" s="47"/>
    </row>
    <row r="14" spans="1:8">
      <c r="A14" s="25" t="s">
        <v>21</v>
      </c>
      <c r="B14" s="47">
        <v>0.1321774069499293</v>
      </c>
      <c r="C14" s="47">
        <v>2.1537668750203631E-2</v>
      </c>
      <c r="E14" s="47"/>
    </row>
    <row r="15" spans="1:8">
      <c r="A15" s="25" t="s">
        <v>21</v>
      </c>
      <c r="B15" s="47">
        <v>0.1091475715577106</v>
      </c>
      <c r="C15" s="47">
        <v>4.178679977438305E-2</v>
      </c>
      <c r="E15" s="47"/>
    </row>
    <row r="16" spans="1:8">
      <c r="A16" s="25" t="s">
        <v>21</v>
      </c>
      <c r="B16" s="47">
        <v>0.1349287112342612</v>
      </c>
      <c r="C16" s="47">
        <v>4.9381796310879439E-2</v>
      </c>
      <c r="E16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8F428-D64F-0449-B5CC-31BDF2E36921}">
  <dimension ref="A1:S48"/>
  <sheetViews>
    <sheetView tabSelected="1" zoomScale="89" workbookViewId="0">
      <selection activeCell="B39" sqref="B39"/>
    </sheetView>
  </sheetViews>
  <sheetFormatPr defaultColWidth="10.796875" defaultRowHeight="15.6"/>
  <cols>
    <col min="1" max="1" width="47.69921875" style="30" bestFit="1" customWidth="1"/>
    <col min="2" max="2" width="42.69921875" style="30" bestFit="1" customWidth="1"/>
    <col min="3" max="4" width="10.796875" style="30"/>
    <col min="5" max="5" width="23.5" style="30" bestFit="1" customWidth="1"/>
    <col min="6" max="7" width="10.796875" style="30"/>
    <col min="8" max="8" width="20" style="30" bestFit="1" customWidth="1"/>
    <col min="9" max="16" width="10.796875" style="30"/>
    <col min="17" max="17" width="13" style="30" customWidth="1"/>
    <col min="18" max="16384" width="10.796875" style="30"/>
  </cols>
  <sheetData>
    <row r="1" spans="1:19" s="45" customFormat="1">
      <c r="A1" s="45" t="s">
        <v>546</v>
      </c>
      <c r="B1" s="45" t="s">
        <v>547</v>
      </c>
      <c r="C1" s="45" t="s">
        <v>548</v>
      </c>
      <c r="D1" s="45" t="s">
        <v>543</v>
      </c>
      <c r="E1" s="45" t="s">
        <v>563</v>
      </c>
      <c r="F1" s="45" t="s">
        <v>375</v>
      </c>
      <c r="G1" s="45" t="s">
        <v>549</v>
      </c>
      <c r="H1" s="45" t="s">
        <v>562</v>
      </c>
      <c r="I1" s="45" t="s">
        <v>561</v>
      </c>
      <c r="J1" s="45" t="s">
        <v>549</v>
      </c>
      <c r="K1" s="45" t="s">
        <v>17</v>
      </c>
      <c r="L1" s="45" t="s">
        <v>373</v>
      </c>
      <c r="M1" s="45" t="s">
        <v>550</v>
      </c>
      <c r="N1" s="45" t="s">
        <v>564</v>
      </c>
      <c r="O1" s="45" t="s">
        <v>376</v>
      </c>
      <c r="P1" s="45" t="s">
        <v>558</v>
      </c>
      <c r="Q1" s="45" t="s">
        <v>557</v>
      </c>
      <c r="R1" s="45" t="s">
        <v>555</v>
      </c>
    </row>
    <row r="2" spans="1:19">
      <c r="A2" s="40" t="s">
        <v>129</v>
      </c>
      <c r="B2" s="40" t="s">
        <v>134</v>
      </c>
      <c r="C2" s="40" t="s">
        <v>132</v>
      </c>
      <c r="D2" s="46">
        <v>1</v>
      </c>
      <c r="E2" s="41">
        <v>0.14563918881895174</v>
      </c>
      <c r="F2" s="41">
        <v>6.6785309359534348E-3</v>
      </c>
      <c r="G2" s="40">
        <v>3</v>
      </c>
      <c r="H2" s="42">
        <v>0.16396415866299807</v>
      </c>
      <c r="I2" s="112">
        <v>3.8684888232341397E-2</v>
      </c>
      <c r="J2" s="40">
        <v>5</v>
      </c>
      <c r="K2" s="40">
        <v>119.9</v>
      </c>
      <c r="L2" s="29">
        <v>101.2</v>
      </c>
      <c r="M2" s="29">
        <v>0.53700000000000003</v>
      </c>
      <c r="N2" s="114">
        <v>49.774255041637403</v>
      </c>
      <c r="O2" s="44">
        <v>5.672719975920538</v>
      </c>
      <c r="P2" s="24">
        <v>38.14</v>
      </c>
      <c r="Q2" s="24">
        <v>177</v>
      </c>
      <c r="R2" s="24">
        <v>18.61</v>
      </c>
      <c r="S2" s="31"/>
    </row>
    <row r="3" spans="1:19">
      <c r="A3" s="40" t="s">
        <v>129</v>
      </c>
      <c r="B3" s="40" t="s">
        <v>135</v>
      </c>
      <c r="C3" s="40" t="s">
        <v>132</v>
      </c>
      <c r="D3" s="46">
        <v>6</v>
      </c>
      <c r="E3" s="41">
        <v>0.25043743988304573</v>
      </c>
      <c r="F3" s="41">
        <v>5.7643508862657254E-2</v>
      </c>
      <c r="G3" s="40">
        <v>3</v>
      </c>
      <c r="H3" s="42">
        <v>0.15556999996952814</v>
      </c>
      <c r="I3" s="112">
        <v>6.6886000102297671E-2</v>
      </c>
      <c r="J3" s="40">
        <v>5</v>
      </c>
      <c r="K3" s="40">
        <v>125.9</v>
      </c>
      <c r="L3" s="29">
        <v>103.2</v>
      </c>
      <c r="M3" s="29">
        <v>0.63400000000000001</v>
      </c>
      <c r="N3" s="114">
        <v>49.687500000000007</v>
      </c>
      <c r="O3" s="44">
        <v>5.6331433224755703</v>
      </c>
      <c r="P3" s="24">
        <v>39.42</v>
      </c>
      <c r="Q3" s="24">
        <v>182.4</v>
      </c>
      <c r="R3" s="24">
        <v>19.22</v>
      </c>
      <c r="S3" s="31"/>
    </row>
    <row r="4" spans="1:19">
      <c r="A4" s="40" t="s">
        <v>129</v>
      </c>
      <c r="B4" s="40" t="s">
        <v>136</v>
      </c>
      <c r="C4" s="40" t="s">
        <v>132</v>
      </c>
      <c r="D4" s="46">
        <v>17</v>
      </c>
      <c r="E4" s="41">
        <v>0.26984067929549044</v>
      </c>
      <c r="F4" s="41">
        <v>3.1069691930819297E-2</v>
      </c>
      <c r="G4" s="40">
        <v>3</v>
      </c>
      <c r="H4" s="42">
        <v>0.13458220559698808</v>
      </c>
      <c r="I4" s="112">
        <v>5.117976278319273E-2</v>
      </c>
      <c r="J4" s="40">
        <v>5</v>
      </c>
      <c r="K4" s="40">
        <v>133.6</v>
      </c>
      <c r="L4" s="29">
        <v>115</v>
      </c>
      <c r="M4" s="29">
        <v>1.0329999999999999</v>
      </c>
      <c r="N4" s="115">
        <v>49.54281712685075</v>
      </c>
      <c r="O4" s="41">
        <v>5.651260504201681</v>
      </c>
      <c r="P4" s="24">
        <v>43.37</v>
      </c>
      <c r="Q4" s="24">
        <v>194.5</v>
      </c>
      <c r="R4" s="24">
        <v>20.57</v>
      </c>
    </row>
    <row r="5" spans="1:19">
      <c r="A5" s="40" t="s">
        <v>129</v>
      </c>
      <c r="B5" s="40" t="s">
        <v>137</v>
      </c>
      <c r="C5" s="40" t="s">
        <v>132</v>
      </c>
      <c r="D5" s="46">
        <f>22+9</f>
        <v>31</v>
      </c>
      <c r="E5" s="41">
        <v>0.2599095938352774</v>
      </c>
      <c r="F5" s="41">
        <v>1.1099352694482999E-2</v>
      </c>
      <c r="G5" s="40">
        <v>3</v>
      </c>
      <c r="H5" s="42">
        <v>-0.10438643387988943</v>
      </c>
      <c r="I5" s="112">
        <v>9.0268946990522264E-2</v>
      </c>
      <c r="J5" s="40">
        <v>5</v>
      </c>
      <c r="K5" s="40">
        <v>120.9</v>
      </c>
      <c r="L5" s="29">
        <v>104.7</v>
      </c>
      <c r="M5" s="29">
        <v>0.55600000000000005</v>
      </c>
      <c r="N5" s="114">
        <v>49.751923855812066</v>
      </c>
      <c r="O5" s="44">
        <v>5.6298096395301735</v>
      </c>
      <c r="P5" s="24">
        <v>37.729999999999997</v>
      </c>
      <c r="Q5" s="24">
        <v>159.30000000000001</v>
      </c>
      <c r="R5" s="24">
        <v>18.5</v>
      </c>
    </row>
    <row r="6" spans="1:19">
      <c r="A6" s="40" t="s">
        <v>129</v>
      </c>
      <c r="B6" s="40" t="s">
        <v>139</v>
      </c>
      <c r="C6" s="40" t="s">
        <v>132</v>
      </c>
      <c r="D6" s="46">
        <f>22+31+25</f>
        <v>78</v>
      </c>
      <c r="E6" s="41">
        <v>0.23614141230119526</v>
      </c>
      <c r="F6" s="41">
        <v>2.2442435056202671E-2</v>
      </c>
      <c r="G6" s="40">
        <v>3</v>
      </c>
      <c r="H6" s="42">
        <v>0.38357774763606467</v>
      </c>
      <c r="I6" s="112">
        <v>4.7846415308444266E-2</v>
      </c>
      <c r="J6" s="40">
        <v>5</v>
      </c>
      <c r="K6" s="40">
        <v>114.6</v>
      </c>
      <c r="L6" s="29">
        <v>92.14</v>
      </c>
      <c r="M6" s="29">
        <v>6.7679999999999998</v>
      </c>
      <c r="N6" s="114">
        <v>49.686809877534628</v>
      </c>
      <c r="O6" s="44">
        <v>5.6404336478618751</v>
      </c>
      <c r="P6" s="24">
        <v>36.380000000000003</v>
      </c>
      <c r="Q6" s="24">
        <v>168.1</v>
      </c>
      <c r="R6" s="24">
        <v>17.71</v>
      </c>
    </row>
    <row r="7" spans="1:19">
      <c r="A7" s="40" t="s">
        <v>129</v>
      </c>
      <c r="B7" s="40" t="s">
        <v>140</v>
      </c>
      <c r="C7" s="40" t="s">
        <v>132</v>
      </c>
      <c r="D7" s="46">
        <f>22+31+27</f>
        <v>80</v>
      </c>
      <c r="E7" s="41">
        <v>0.26055066988134068</v>
      </c>
      <c r="F7" s="41">
        <v>2.1428148159689329E-2</v>
      </c>
      <c r="G7" s="40">
        <v>3</v>
      </c>
      <c r="H7" s="42">
        <v>0.29735575290710137</v>
      </c>
      <c r="I7" s="112">
        <v>7.3258753696952533E-2</v>
      </c>
      <c r="J7" s="40">
        <v>5</v>
      </c>
      <c r="K7" s="40">
        <v>105.3</v>
      </c>
      <c r="L7" s="29">
        <v>86.84</v>
      </c>
      <c r="M7" s="29">
        <v>1.823</v>
      </c>
      <c r="N7" s="114">
        <v>49.632879475542104</v>
      </c>
      <c r="O7" s="44">
        <v>5.6348966212808866</v>
      </c>
      <c r="P7" s="24">
        <v>33.43</v>
      </c>
      <c r="Q7" s="24">
        <v>152.6</v>
      </c>
      <c r="R7" s="24">
        <v>16.22</v>
      </c>
    </row>
    <row r="8" spans="1:19">
      <c r="A8" s="40" t="s">
        <v>129</v>
      </c>
      <c r="B8" s="40" t="s">
        <v>147</v>
      </c>
      <c r="C8" s="40" t="s">
        <v>132</v>
      </c>
      <c r="D8" s="40">
        <v>84</v>
      </c>
      <c r="E8" s="41">
        <v>0.27343483455519862</v>
      </c>
      <c r="F8" s="41">
        <v>1.6413332147322535E-2</v>
      </c>
      <c r="G8" s="40">
        <v>3</v>
      </c>
      <c r="H8" s="40" t="s">
        <v>552</v>
      </c>
      <c r="I8" s="40" t="s">
        <v>552</v>
      </c>
      <c r="J8" s="40" t="s">
        <v>552</v>
      </c>
      <c r="K8" s="40">
        <v>128.80000000000001</v>
      </c>
      <c r="L8" s="29">
        <v>108</v>
      </c>
      <c r="M8" s="29">
        <v>1.034</v>
      </c>
      <c r="N8" s="114">
        <v>49.7814871016692</v>
      </c>
      <c r="O8" s="44">
        <v>5.6277187658067778</v>
      </c>
      <c r="P8" s="24">
        <v>41.92</v>
      </c>
      <c r="Q8" s="24">
        <v>190.5</v>
      </c>
      <c r="R8" s="24">
        <v>20.059999999999999</v>
      </c>
    </row>
    <row r="9" spans="1:19">
      <c r="A9" s="40" t="s">
        <v>129</v>
      </c>
      <c r="B9" s="40" t="s">
        <v>141</v>
      </c>
      <c r="C9" s="40" t="s">
        <v>132</v>
      </c>
      <c r="D9" s="46">
        <f>22+31+31+7</f>
        <v>91</v>
      </c>
      <c r="E9" s="41">
        <v>0.18906106731229183</v>
      </c>
      <c r="F9" s="41">
        <v>2.8335682029235053E-2</v>
      </c>
      <c r="G9" s="40">
        <v>3</v>
      </c>
      <c r="H9" s="42">
        <v>5.8459835359746533E-2</v>
      </c>
      <c r="I9" s="112">
        <v>1.6190733875934268E-2</v>
      </c>
      <c r="J9" s="40">
        <v>5</v>
      </c>
      <c r="K9" s="40">
        <v>154</v>
      </c>
      <c r="L9" s="29">
        <v>128.80000000000001</v>
      </c>
      <c r="M9" s="29">
        <v>0.78500000000000003</v>
      </c>
      <c r="N9" s="114">
        <v>49.475560081466398</v>
      </c>
      <c r="O9" s="44">
        <v>5.6272912423625252</v>
      </c>
      <c r="P9" s="24">
        <v>48.29</v>
      </c>
      <c r="Q9" s="24">
        <v>222.1</v>
      </c>
      <c r="R9" s="24">
        <v>23.37</v>
      </c>
      <c r="S9" s="29"/>
    </row>
    <row r="10" spans="1:19">
      <c r="A10" s="40" t="s">
        <v>129</v>
      </c>
      <c r="B10" s="40" t="s">
        <v>142</v>
      </c>
      <c r="C10" s="40" t="s">
        <v>132</v>
      </c>
      <c r="D10" s="46">
        <f>22+31+31+10</f>
        <v>94</v>
      </c>
      <c r="E10" s="41">
        <v>0.26094669935004106</v>
      </c>
      <c r="F10" s="41">
        <v>4.3009200958582974E-2</v>
      </c>
      <c r="G10" s="40">
        <v>3</v>
      </c>
      <c r="H10" s="42">
        <v>7.9392246913377887E-2</v>
      </c>
      <c r="I10" s="112">
        <v>6.9467357343089122E-3</v>
      </c>
      <c r="J10" s="40">
        <v>5</v>
      </c>
      <c r="K10" s="40">
        <v>119.7</v>
      </c>
      <c r="L10" s="29">
        <v>102.7</v>
      </c>
      <c r="M10" s="29">
        <v>0.52800000000000002</v>
      </c>
      <c r="N10" s="114">
        <v>49.749121926743598</v>
      </c>
      <c r="O10" s="44">
        <v>5.615654791771199</v>
      </c>
      <c r="P10" s="24">
        <v>37.64</v>
      </c>
      <c r="Q10" s="24">
        <v>173.6</v>
      </c>
      <c r="R10" s="24">
        <v>18.32</v>
      </c>
    </row>
    <row r="11" spans="1:19">
      <c r="A11" s="40" t="s">
        <v>129</v>
      </c>
      <c r="B11" s="40" t="s">
        <v>143</v>
      </c>
      <c r="C11" s="40" t="s">
        <v>132</v>
      </c>
      <c r="D11" s="46">
        <f>22+31+31+10</f>
        <v>94</v>
      </c>
      <c r="E11" s="41">
        <v>0.24284003229777654</v>
      </c>
      <c r="F11" s="41">
        <v>2.0547808989604462E-2</v>
      </c>
      <c r="G11" s="40">
        <v>3</v>
      </c>
      <c r="H11" s="42">
        <v>7.9392246913377887E-2</v>
      </c>
      <c r="I11" s="112">
        <v>6.9467357343089122E-3</v>
      </c>
      <c r="J11" s="40">
        <v>5</v>
      </c>
      <c r="K11" s="40">
        <v>119.7</v>
      </c>
      <c r="L11" s="29">
        <v>102.7</v>
      </c>
      <c r="M11" s="29">
        <v>0.52800000000000002</v>
      </c>
      <c r="N11" s="114">
        <v>49.749121926743598</v>
      </c>
      <c r="O11" s="44">
        <v>5.615654791771199</v>
      </c>
      <c r="P11" s="24">
        <v>37.64</v>
      </c>
      <c r="Q11" s="24">
        <v>173.6</v>
      </c>
      <c r="R11" s="24">
        <v>18.32</v>
      </c>
    </row>
    <row r="12" spans="1:19">
      <c r="A12" s="40" t="s">
        <v>129</v>
      </c>
      <c r="B12" s="40" t="s">
        <v>144</v>
      </c>
      <c r="C12" s="40" t="s">
        <v>132</v>
      </c>
      <c r="D12" s="46">
        <f>22+31+31+13</f>
        <v>97</v>
      </c>
      <c r="E12" s="41">
        <v>0.27061365018071526</v>
      </c>
      <c r="F12" s="41">
        <v>2.7966266341535744E-2</v>
      </c>
      <c r="G12" s="40">
        <v>3</v>
      </c>
      <c r="H12" s="42">
        <v>0.14440148046936829</v>
      </c>
      <c r="I12" s="112">
        <v>2.1944873463960034E-2</v>
      </c>
      <c r="J12" s="40">
        <v>5</v>
      </c>
      <c r="K12" s="40">
        <v>119.9</v>
      </c>
      <c r="L12" s="29">
        <v>101.6</v>
      </c>
      <c r="M12" s="29">
        <v>0.60899999999999999</v>
      </c>
      <c r="N12" s="114">
        <v>49.696756702480172</v>
      </c>
      <c r="O12" s="44">
        <v>5.5798774977407373</v>
      </c>
      <c r="P12" s="24">
        <v>37.97</v>
      </c>
      <c r="Q12" s="24">
        <v>173.6</v>
      </c>
      <c r="R12" s="24">
        <v>18.27</v>
      </c>
      <c r="S12" s="29"/>
    </row>
    <row r="13" spans="1:19">
      <c r="A13" s="40" t="s">
        <v>150</v>
      </c>
      <c r="B13" s="40" t="s">
        <v>138</v>
      </c>
      <c r="C13" s="40" t="s">
        <v>132</v>
      </c>
      <c r="D13" s="40">
        <v>34</v>
      </c>
      <c r="E13" s="40">
        <v>0.20399999999999999</v>
      </c>
      <c r="F13" s="40">
        <v>8.0000000000000002E-3</v>
      </c>
      <c r="G13" s="40">
        <v>3</v>
      </c>
      <c r="H13" s="112">
        <v>0.33352696974488949</v>
      </c>
      <c r="I13" s="112">
        <v>5.8672276847950455E-2</v>
      </c>
      <c r="J13" s="40">
        <v>5</v>
      </c>
      <c r="K13" s="40">
        <v>119.3</v>
      </c>
      <c r="L13" s="29">
        <v>97.8</v>
      </c>
      <c r="M13" s="29">
        <v>1.3520000000000001</v>
      </c>
      <c r="N13" s="114">
        <v>49.488144906889183</v>
      </c>
      <c r="O13" s="44">
        <v>5.5785081917166996</v>
      </c>
      <c r="P13" s="24">
        <v>38.79</v>
      </c>
      <c r="Q13" s="24">
        <v>179.8</v>
      </c>
      <c r="R13" s="24">
        <v>18.55</v>
      </c>
    </row>
    <row r="14" spans="1:19">
      <c r="A14" s="40" t="s">
        <v>150</v>
      </c>
      <c r="B14" s="40" t="s">
        <v>145</v>
      </c>
      <c r="C14" s="40" t="s">
        <v>132</v>
      </c>
      <c r="D14" s="40">
        <v>110</v>
      </c>
      <c r="E14" s="41">
        <v>0.202984488610019</v>
      </c>
      <c r="F14" s="41">
        <v>2.731387811971419E-2</v>
      </c>
      <c r="G14" s="40">
        <v>3</v>
      </c>
      <c r="H14" s="112">
        <v>0.24420229868773347</v>
      </c>
      <c r="I14" s="112">
        <v>1.4105125774128861E-2</v>
      </c>
      <c r="J14" s="40">
        <v>5</v>
      </c>
      <c r="K14" s="40">
        <v>124.8</v>
      </c>
      <c r="L14" s="29">
        <v>107.3</v>
      </c>
      <c r="M14" s="29">
        <v>0.96799999999999997</v>
      </c>
      <c r="N14" s="114">
        <v>49.454988328427888</v>
      </c>
      <c r="O14" s="44">
        <v>5.5637876788795291</v>
      </c>
      <c r="P14" s="24">
        <v>39.76</v>
      </c>
      <c r="Q14" s="24">
        <v>179.6</v>
      </c>
      <c r="R14" s="24">
        <v>18.95</v>
      </c>
    </row>
    <row r="15" spans="1:19">
      <c r="A15" s="40" t="s">
        <v>179</v>
      </c>
      <c r="B15" s="40" t="s">
        <v>178</v>
      </c>
      <c r="C15" s="40" t="s">
        <v>132</v>
      </c>
      <c r="D15" s="40">
        <v>138</v>
      </c>
      <c r="E15" s="41">
        <v>0.201119609405847</v>
      </c>
      <c r="F15" s="41">
        <v>1.7079829243307912E-3</v>
      </c>
      <c r="G15" s="40">
        <v>3</v>
      </c>
      <c r="H15" s="40" t="s">
        <v>552</v>
      </c>
      <c r="I15" s="40" t="s">
        <v>552</v>
      </c>
      <c r="J15" s="40" t="s">
        <v>552</v>
      </c>
      <c r="K15" s="40">
        <v>121.9</v>
      </c>
      <c r="L15" s="29">
        <v>103</v>
      </c>
      <c r="M15" s="29">
        <v>0.497</v>
      </c>
      <c r="N15" s="115">
        <v>50.046610598844865</v>
      </c>
      <c r="O15" s="44">
        <v>5.5689532880737671</v>
      </c>
      <c r="P15" s="24">
        <v>37.909999999999997</v>
      </c>
      <c r="Q15" s="24">
        <v>172.2</v>
      </c>
      <c r="R15" s="24">
        <v>18.22</v>
      </c>
    </row>
    <row r="16" spans="1:19">
      <c r="A16" s="40" t="s">
        <v>150</v>
      </c>
      <c r="B16" s="40" t="s">
        <v>146</v>
      </c>
      <c r="C16" s="40" t="s">
        <v>132</v>
      </c>
      <c r="D16" s="40">
        <v>140</v>
      </c>
      <c r="E16" s="41">
        <v>0.20100000000000001</v>
      </c>
      <c r="F16" s="41">
        <v>3.7999999999999999E-2</v>
      </c>
      <c r="G16" s="40">
        <v>3</v>
      </c>
      <c r="H16" s="112">
        <v>0.15804054904158149</v>
      </c>
      <c r="I16" s="112">
        <v>1.4105125774128861E-2</v>
      </c>
      <c r="J16" s="40">
        <v>5</v>
      </c>
      <c r="K16" s="40">
        <v>134.30000000000001</v>
      </c>
      <c r="L16" s="29">
        <v>119.2</v>
      </c>
      <c r="M16" s="29">
        <v>1.0489999999999999</v>
      </c>
      <c r="N16" s="29" t="s">
        <v>552</v>
      </c>
      <c r="O16" s="40" t="s">
        <v>552</v>
      </c>
      <c r="P16" s="24">
        <v>43.64</v>
      </c>
      <c r="Q16" s="24">
        <v>194.2</v>
      </c>
      <c r="R16" s="24">
        <v>21.07</v>
      </c>
    </row>
    <row r="17" spans="1:19">
      <c r="A17" s="40" t="s">
        <v>149</v>
      </c>
      <c r="B17" s="40" t="s">
        <v>151</v>
      </c>
      <c r="C17" s="40" t="s">
        <v>132</v>
      </c>
      <c r="D17" s="40">
        <v>6</v>
      </c>
      <c r="E17" s="41">
        <v>0.16716165462413851</v>
      </c>
      <c r="F17" s="41">
        <v>2.4911318567437044E-2</v>
      </c>
      <c r="G17" s="40">
        <v>3</v>
      </c>
      <c r="H17" s="112">
        <v>0.15044065012617014</v>
      </c>
      <c r="I17" s="112">
        <v>1.2198239780558905E-2</v>
      </c>
      <c r="J17" s="40">
        <v>5</v>
      </c>
      <c r="K17" s="40">
        <v>110.1</v>
      </c>
      <c r="L17" s="29">
        <v>92.6</v>
      </c>
      <c r="M17" s="29">
        <v>0.59299999999999997</v>
      </c>
      <c r="N17" s="114">
        <v>49.589641434262944</v>
      </c>
      <c r="O17" s="44">
        <v>5.6225099601593618</v>
      </c>
      <c r="P17" s="24">
        <v>36.71</v>
      </c>
      <c r="Q17" s="24">
        <v>168.1</v>
      </c>
      <c r="R17" s="24">
        <v>17.77</v>
      </c>
    </row>
    <row r="18" spans="1:19">
      <c r="A18" s="40" t="s">
        <v>149</v>
      </c>
      <c r="B18" s="40" t="s">
        <v>152</v>
      </c>
      <c r="C18" s="40" t="s">
        <v>132</v>
      </c>
      <c r="D18" s="40">
        <v>48</v>
      </c>
      <c r="E18" s="41">
        <v>0.12620784070321611</v>
      </c>
      <c r="F18" s="41">
        <v>2.3697526931012809E-2</v>
      </c>
      <c r="G18" s="40">
        <v>3</v>
      </c>
      <c r="H18" s="40" t="s">
        <v>552</v>
      </c>
      <c r="I18" s="40" t="s">
        <v>552</v>
      </c>
      <c r="J18" s="40" t="s">
        <v>552</v>
      </c>
      <c r="K18" s="42">
        <v>153.4</v>
      </c>
      <c r="L18" s="29">
        <v>126.6</v>
      </c>
      <c r="M18" s="29">
        <v>0.75</v>
      </c>
      <c r="N18" s="114">
        <v>49.537857430527595</v>
      </c>
      <c r="O18" s="44">
        <v>5.6474023358840117</v>
      </c>
      <c r="P18" s="24">
        <v>48.14</v>
      </c>
      <c r="Q18" s="24">
        <v>221</v>
      </c>
      <c r="R18" s="24">
        <v>23.31</v>
      </c>
      <c r="S18" s="29"/>
    </row>
    <row r="19" spans="1:19">
      <c r="A19" s="40" t="s">
        <v>149</v>
      </c>
      <c r="B19" s="40" t="s">
        <v>153</v>
      </c>
      <c r="C19" s="40" t="s">
        <v>132</v>
      </c>
      <c r="D19" s="40">
        <v>66</v>
      </c>
      <c r="E19" s="41">
        <v>0.16588235830966336</v>
      </c>
      <c r="F19" s="41">
        <v>1.8613831866949031E-2</v>
      </c>
      <c r="G19" s="40">
        <v>3</v>
      </c>
      <c r="H19" s="40" t="s">
        <v>552</v>
      </c>
      <c r="I19" s="40" t="s">
        <v>552</v>
      </c>
      <c r="J19" s="40" t="s">
        <v>552</v>
      </c>
      <c r="K19" s="42">
        <v>105.1</v>
      </c>
      <c r="L19" s="29">
        <v>91.75</v>
      </c>
      <c r="M19" s="29">
        <v>0.436</v>
      </c>
      <c r="N19" s="114">
        <v>49.533253205128204</v>
      </c>
      <c r="O19" s="44">
        <v>5.6169871794871788</v>
      </c>
      <c r="P19" s="24">
        <v>33.18</v>
      </c>
      <c r="Q19" s="24">
        <v>151.4</v>
      </c>
      <c r="R19" s="24">
        <v>16.07</v>
      </c>
    </row>
    <row r="20" spans="1:19">
      <c r="A20" s="40" t="s">
        <v>130</v>
      </c>
      <c r="B20" s="40" t="s">
        <v>156</v>
      </c>
      <c r="C20" s="40" t="s">
        <v>132</v>
      </c>
      <c r="D20" s="40">
        <v>4</v>
      </c>
      <c r="E20" s="41">
        <v>0.26613443088505789</v>
      </c>
      <c r="F20" s="41">
        <v>1.9234435510531212E-2</v>
      </c>
      <c r="G20" s="40">
        <v>3</v>
      </c>
      <c r="H20" s="40" t="s">
        <v>552</v>
      </c>
      <c r="I20" s="40" t="s">
        <v>552</v>
      </c>
      <c r="J20" s="40" t="s">
        <v>552</v>
      </c>
      <c r="K20" s="42">
        <v>122.3</v>
      </c>
      <c r="L20" s="29">
        <v>104.7</v>
      </c>
      <c r="M20" s="29">
        <v>0.51500000000000001</v>
      </c>
      <c r="N20" s="114">
        <v>49.63154165401356</v>
      </c>
      <c r="O20" s="44">
        <v>5.6979451361473821</v>
      </c>
      <c r="P20" s="24">
        <v>38.93</v>
      </c>
      <c r="Q20" s="24">
        <v>178.1</v>
      </c>
      <c r="R20" s="24">
        <v>18.84</v>
      </c>
    </row>
    <row r="21" spans="1:19">
      <c r="A21" s="40" t="s">
        <v>130</v>
      </c>
      <c r="B21" s="40" t="s">
        <v>157</v>
      </c>
      <c r="C21" s="40" t="s">
        <v>132</v>
      </c>
      <c r="D21" s="40">
        <v>66</v>
      </c>
      <c r="E21" s="41">
        <v>0.26348881336892221</v>
      </c>
      <c r="F21" s="41">
        <v>5.4479910940556049E-2</v>
      </c>
      <c r="G21" s="40">
        <v>3</v>
      </c>
      <c r="H21" s="40" t="s">
        <v>552</v>
      </c>
      <c r="I21" s="40" t="s">
        <v>552</v>
      </c>
      <c r="J21" s="40" t="s">
        <v>552</v>
      </c>
      <c r="K21" s="40">
        <v>117.7</v>
      </c>
      <c r="L21" s="29">
        <v>94.21</v>
      </c>
      <c r="M21" s="29">
        <v>1.077</v>
      </c>
      <c r="N21" s="29" t="s">
        <v>552</v>
      </c>
      <c r="O21" s="40" t="s">
        <v>552</v>
      </c>
      <c r="P21" s="24">
        <v>36.869999999999997</v>
      </c>
      <c r="Q21" s="24">
        <v>169.8</v>
      </c>
      <c r="R21" s="24">
        <v>18.010000000000002</v>
      </c>
    </row>
    <row r="22" spans="1:19">
      <c r="A22" s="40" t="s">
        <v>130</v>
      </c>
      <c r="B22" s="40" t="s">
        <v>641</v>
      </c>
      <c r="C22" s="40" t="s">
        <v>132</v>
      </c>
      <c r="D22" s="40">
        <v>97</v>
      </c>
      <c r="E22" s="41">
        <v>0.23840595526637917</v>
      </c>
      <c r="F22" s="41">
        <v>3.5892704375208168E-2</v>
      </c>
      <c r="G22" s="40">
        <v>3</v>
      </c>
      <c r="H22" s="40" t="s">
        <v>552</v>
      </c>
      <c r="I22" s="40" t="s">
        <v>552</v>
      </c>
      <c r="J22" s="40" t="s">
        <v>552</v>
      </c>
      <c r="K22" s="46">
        <v>122.1</v>
      </c>
      <c r="L22" s="25">
        <v>95.59</v>
      </c>
      <c r="M22" s="24">
        <v>1.0840000000000001</v>
      </c>
      <c r="N22" s="24" t="s">
        <v>552</v>
      </c>
      <c r="O22" s="40" t="s">
        <v>552</v>
      </c>
      <c r="P22" s="24">
        <v>39.79</v>
      </c>
      <c r="Q22" s="24">
        <v>180.9</v>
      </c>
      <c r="R22" s="24">
        <v>19.32</v>
      </c>
    </row>
    <row r="23" spans="1:19">
      <c r="A23" s="40" t="s">
        <v>130</v>
      </c>
      <c r="B23" s="40" t="s">
        <v>158</v>
      </c>
      <c r="C23" s="40" t="s">
        <v>132</v>
      </c>
      <c r="D23" s="40">
        <v>140</v>
      </c>
      <c r="E23" s="41">
        <v>0.26900000000000002</v>
      </c>
      <c r="F23" s="40">
        <v>1.0999999999999999E-2</v>
      </c>
      <c r="G23" s="40">
        <v>3</v>
      </c>
      <c r="H23" s="40" t="s">
        <v>552</v>
      </c>
      <c r="I23" s="40" t="s">
        <v>552</v>
      </c>
      <c r="J23" s="40" t="s">
        <v>552</v>
      </c>
      <c r="K23" s="40">
        <v>129.5</v>
      </c>
      <c r="L23" s="29">
        <v>108.7</v>
      </c>
      <c r="M23" s="29">
        <v>1.0489999999999999</v>
      </c>
      <c r="N23" s="114">
        <v>49.628252788104092</v>
      </c>
      <c r="O23" s="44">
        <v>5.6887370642017476</v>
      </c>
      <c r="P23" s="24">
        <v>39.950000000000003</v>
      </c>
      <c r="Q23" s="24">
        <v>180.1</v>
      </c>
      <c r="R23" s="24">
        <v>19.489999999999998</v>
      </c>
      <c r="S23" s="29"/>
    </row>
    <row r="24" spans="1:19">
      <c r="A24" s="40" t="s">
        <v>130</v>
      </c>
      <c r="B24" s="40" t="s">
        <v>159</v>
      </c>
      <c r="C24" s="40" t="s">
        <v>132</v>
      </c>
      <c r="D24" s="40">
        <v>12</v>
      </c>
      <c r="E24" s="41">
        <v>0.25700000000000001</v>
      </c>
      <c r="F24" s="41">
        <v>4.0000000000000001E-3</v>
      </c>
      <c r="G24" s="40">
        <v>3</v>
      </c>
      <c r="H24" s="40" t="s">
        <v>552</v>
      </c>
      <c r="I24" s="40" t="s">
        <v>552</v>
      </c>
      <c r="J24" s="40" t="s">
        <v>552</v>
      </c>
      <c r="K24" s="40">
        <v>133</v>
      </c>
      <c r="L24" s="29">
        <v>107.9</v>
      </c>
      <c r="M24" s="29">
        <v>1.173</v>
      </c>
      <c r="N24" s="114">
        <v>49.673725808085926</v>
      </c>
      <c r="O24" s="44">
        <v>5.6023913263755194</v>
      </c>
      <c r="P24" s="24">
        <v>40.57</v>
      </c>
      <c r="Q24" s="24">
        <v>184.5</v>
      </c>
      <c r="R24" s="24">
        <v>19.510000000000002</v>
      </c>
    </row>
    <row r="25" spans="1:19">
      <c r="A25" s="40" t="s">
        <v>130</v>
      </c>
      <c r="B25" s="40" t="s">
        <v>160</v>
      </c>
      <c r="C25" s="40" t="s">
        <v>132</v>
      </c>
      <c r="D25" s="40">
        <v>135</v>
      </c>
      <c r="E25" s="41">
        <v>0.27455950447594762</v>
      </c>
      <c r="F25" s="41">
        <v>2.0865018424092094E-2</v>
      </c>
      <c r="G25" s="40">
        <v>3</v>
      </c>
      <c r="H25" s="40" t="s">
        <v>552</v>
      </c>
      <c r="I25" s="40" t="s">
        <v>552</v>
      </c>
      <c r="J25" s="40" t="s">
        <v>552</v>
      </c>
      <c r="K25" s="40">
        <v>120.8</v>
      </c>
      <c r="L25" s="29">
        <v>103.9</v>
      </c>
      <c r="M25" s="29">
        <v>0.97299999999999998</v>
      </c>
      <c r="N25" s="114">
        <v>49.576880251037551</v>
      </c>
      <c r="O25" s="44">
        <v>5.6230387691061843</v>
      </c>
      <c r="P25" s="24">
        <v>37.74</v>
      </c>
      <c r="Q25" s="24">
        <v>173.7</v>
      </c>
      <c r="R25" s="24">
        <v>18.260000000000002</v>
      </c>
    </row>
    <row r="26" spans="1:19">
      <c r="A26" s="40" t="s">
        <v>130</v>
      </c>
      <c r="B26" s="40" t="s">
        <v>161</v>
      </c>
      <c r="C26" s="40" t="s">
        <v>132</v>
      </c>
      <c r="D26" s="40">
        <v>4</v>
      </c>
      <c r="E26" s="41">
        <v>0.28800000000000003</v>
      </c>
      <c r="F26" s="40">
        <v>1.7000000000000001E-2</v>
      </c>
      <c r="G26" s="40">
        <v>3</v>
      </c>
      <c r="H26" s="40" t="s">
        <v>552</v>
      </c>
      <c r="I26" s="40" t="s">
        <v>552</v>
      </c>
      <c r="J26" s="40" t="s">
        <v>552</v>
      </c>
      <c r="K26" s="40">
        <v>111.5</v>
      </c>
      <c r="L26" s="29">
        <v>92.04</v>
      </c>
      <c r="M26" s="29">
        <v>0.85399999999999998</v>
      </c>
      <c r="N26" s="114">
        <v>49.422688736374653</v>
      </c>
      <c r="O26" s="44">
        <v>5.6691562373839322</v>
      </c>
      <c r="P26" s="24">
        <v>36.130000000000003</v>
      </c>
      <c r="Q26" s="24">
        <v>159.9</v>
      </c>
      <c r="R26" s="24">
        <v>17.38</v>
      </c>
    </row>
    <row r="27" spans="1:19">
      <c r="A27" s="40" t="s">
        <v>130</v>
      </c>
      <c r="B27" s="40" t="s">
        <v>162</v>
      </c>
      <c r="C27" s="40" t="s">
        <v>132</v>
      </c>
      <c r="D27" s="40">
        <v>10</v>
      </c>
      <c r="E27" s="41">
        <v>0.27780847906272199</v>
      </c>
      <c r="F27" s="41">
        <v>2.2295509174617409E-2</v>
      </c>
      <c r="G27" s="40">
        <v>3</v>
      </c>
      <c r="H27" s="40" t="s">
        <v>552</v>
      </c>
      <c r="I27" s="40" t="s">
        <v>552</v>
      </c>
      <c r="J27" s="40" t="s">
        <v>552</v>
      </c>
      <c r="K27" s="40">
        <v>117</v>
      </c>
      <c r="L27" s="29">
        <v>98.71</v>
      </c>
      <c r="M27" s="29">
        <v>0.65700000000000003</v>
      </c>
      <c r="N27" s="114">
        <v>49.746018947792777</v>
      </c>
      <c r="O27" s="44">
        <v>5.6117718201975402</v>
      </c>
      <c r="P27" s="24">
        <v>35.119999999999997</v>
      </c>
      <c r="Q27" s="24">
        <v>161</v>
      </c>
      <c r="R27" s="24">
        <v>16.989999999999998</v>
      </c>
    </row>
    <row r="28" spans="1:19">
      <c r="A28" s="40" t="s">
        <v>130</v>
      </c>
      <c r="B28" s="43" t="s">
        <v>163</v>
      </c>
      <c r="C28" s="40" t="s">
        <v>132</v>
      </c>
      <c r="D28" s="40">
        <v>60</v>
      </c>
      <c r="E28" s="41">
        <v>0.24250988871782098</v>
      </c>
      <c r="F28" s="41">
        <v>9.3906755732249166E-3</v>
      </c>
      <c r="G28" s="40">
        <v>3</v>
      </c>
      <c r="H28" s="40" t="s">
        <v>552</v>
      </c>
      <c r="I28" s="40" t="s">
        <v>552</v>
      </c>
      <c r="J28" s="40" t="s">
        <v>552</v>
      </c>
      <c r="K28" s="40">
        <v>152.4</v>
      </c>
      <c r="L28" s="29">
        <v>132.80000000000001</v>
      </c>
      <c r="M28" s="29">
        <v>1.141</v>
      </c>
      <c r="N28" s="114">
        <v>50.654620547237997</v>
      </c>
      <c r="O28" s="44">
        <v>5.7418688693856481</v>
      </c>
      <c r="P28" s="24">
        <v>48.46</v>
      </c>
      <c r="Q28" s="24">
        <v>213.3</v>
      </c>
      <c r="R28" s="24">
        <v>23.22</v>
      </c>
      <c r="S28" s="29"/>
    </row>
    <row r="29" spans="1:19">
      <c r="A29" s="40" t="s">
        <v>130</v>
      </c>
      <c r="B29" s="40" t="s">
        <v>164</v>
      </c>
      <c r="C29" s="40" t="s">
        <v>132</v>
      </c>
      <c r="D29" s="40">
        <v>54</v>
      </c>
      <c r="E29" s="41">
        <v>0.25379065171498882</v>
      </c>
      <c r="F29" s="41">
        <v>3.3174836785219756E-3</v>
      </c>
      <c r="G29" s="40">
        <v>3</v>
      </c>
      <c r="H29" s="42">
        <v>9.3756160198176244E-2</v>
      </c>
      <c r="I29" s="42">
        <v>4.6337987981460632E-2</v>
      </c>
      <c r="J29" s="40">
        <v>5</v>
      </c>
      <c r="K29" s="40">
        <v>120.8</v>
      </c>
      <c r="L29" s="29">
        <v>103.1</v>
      </c>
      <c r="M29" s="29">
        <v>0.93799999999999994</v>
      </c>
      <c r="N29" s="114">
        <v>49.700695354227548</v>
      </c>
      <c r="O29" s="44">
        <v>5.6112062884208402</v>
      </c>
      <c r="P29" s="24">
        <v>38.590000000000003</v>
      </c>
      <c r="Q29" s="24">
        <v>179.3</v>
      </c>
      <c r="R29" s="24">
        <v>18.46</v>
      </c>
    </row>
    <row r="30" spans="1:19">
      <c r="A30" s="40" t="s">
        <v>131</v>
      </c>
      <c r="B30" s="40" t="s">
        <v>167</v>
      </c>
      <c r="C30" s="40" t="s">
        <v>132</v>
      </c>
      <c r="D30" s="40">
        <v>10</v>
      </c>
      <c r="E30" s="41">
        <v>0.24100000000000002</v>
      </c>
      <c r="F30" s="41">
        <v>1E-3</v>
      </c>
      <c r="G30" s="40">
        <v>3</v>
      </c>
      <c r="H30" s="40" t="s">
        <v>552</v>
      </c>
      <c r="I30" s="40" t="s">
        <v>552</v>
      </c>
      <c r="J30" s="40" t="s">
        <v>552</v>
      </c>
      <c r="K30" s="42">
        <v>126.8</v>
      </c>
      <c r="L30" s="29">
        <v>106.3</v>
      </c>
      <c r="M30" s="29">
        <v>0.68300000000000005</v>
      </c>
      <c r="N30" s="114">
        <v>49.582074521651556</v>
      </c>
      <c r="O30" s="44">
        <v>5.6052366565961735</v>
      </c>
      <c r="P30" s="24">
        <v>39.369999999999997</v>
      </c>
      <c r="Q30" s="24">
        <v>177.2</v>
      </c>
      <c r="R30" s="24">
        <v>19.34</v>
      </c>
    </row>
    <row r="31" spans="1:19">
      <c r="A31" s="40" t="s">
        <v>131</v>
      </c>
      <c r="B31" s="40" t="s">
        <v>168</v>
      </c>
      <c r="C31" s="40" t="s">
        <v>132</v>
      </c>
      <c r="D31" s="40">
        <v>23</v>
      </c>
      <c r="E31" s="41">
        <v>0.29764151673000483</v>
      </c>
      <c r="F31" s="41">
        <v>6.8052386742474671E-2</v>
      </c>
      <c r="G31" s="40">
        <v>3</v>
      </c>
      <c r="H31" s="112">
        <v>0.10485611829074039</v>
      </c>
      <c r="I31" s="112">
        <v>3.6414390142866494E-2</v>
      </c>
      <c r="J31" s="40">
        <v>5</v>
      </c>
      <c r="K31" s="42">
        <v>108.6</v>
      </c>
      <c r="L31" s="29">
        <v>91.91</v>
      </c>
      <c r="M31" s="29">
        <v>0.42599999999999999</v>
      </c>
      <c r="N31" s="114">
        <v>49.650151668351867</v>
      </c>
      <c r="O31" s="44">
        <v>5.6309403437815968</v>
      </c>
      <c r="P31" s="24">
        <v>33.92</v>
      </c>
      <c r="Q31" s="24">
        <v>155.9</v>
      </c>
      <c r="R31" s="24">
        <v>16.489999999999998</v>
      </c>
      <c r="S31" s="29"/>
    </row>
    <row r="32" spans="1:19">
      <c r="A32" s="40" t="s">
        <v>131</v>
      </c>
      <c r="B32" s="40" t="s">
        <v>169</v>
      </c>
      <c r="C32" s="40" t="s">
        <v>132</v>
      </c>
      <c r="D32" s="40">
        <v>91</v>
      </c>
      <c r="E32" s="41">
        <v>0.28676664716196359</v>
      </c>
      <c r="F32" s="41">
        <v>3.0587368339921685E-2</v>
      </c>
      <c r="G32" s="40">
        <v>3</v>
      </c>
      <c r="H32" s="112">
        <v>0.15544966385123593</v>
      </c>
      <c r="I32" s="112">
        <v>9.6955284558053925E-2</v>
      </c>
      <c r="J32" s="40">
        <v>5</v>
      </c>
      <c r="K32" s="42">
        <v>115.8</v>
      </c>
      <c r="L32" s="29">
        <v>99.31</v>
      </c>
      <c r="M32" s="29">
        <v>0.49</v>
      </c>
      <c r="N32" s="114">
        <v>49.498175182481752</v>
      </c>
      <c r="O32" s="44">
        <v>5.7319545823195455</v>
      </c>
      <c r="P32" s="24">
        <v>36.93</v>
      </c>
      <c r="Q32" s="24">
        <v>167.6</v>
      </c>
      <c r="R32" s="24">
        <v>17.600000000000001</v>
      </c>
    </row>
    <row r="33" spans="1:19">
      <c r="A33" s="40" t="s">
        <v>131</v>
      </c>
      <c r="B33" s="40" t="s">
        <v>170</v>
      </c>
      <c r="C33" s="40" t="s">
        <v>132</v>
      </c>
      <c r="D33" s="40">
        <v>16</v>
      </c>
      <c r="E33" s="41">
        <v>0.24254046689877126</v>
      </c>
      <c r="F33" s="41">
        <v>2.9332735848235727E-2</v>
      </c>
      <c r="G33" s="40">
        <v>3</v>
      </c>
      <c r="H33" s="112">
        <v>0.10940332127207132</v>
      </c>
      <c r="I33" s="112">
        <v>8.5758463419071729E-2</v>
      </c>
      <c r="J33" s="40">
        <v>5</v>
      </c>
      <c r="K33" s="42">
        <v>120.7</v>
      </c>
      <c r="L33" s="29">
        <v>102.9</v>
      </c>
      <c r="M33" s="29">
        <v>0.5</v>
      </c>
      <c r="N33" s="114">
        <v>49.61336563698768</v>
      </c>
      <c r="O33" s="44">
        <v>5.6551584898041591</v>
      </c>
      <c r="P33" s="24">
        <v>38.619999999999997</v>
      </c>
      <c r="Q33" s="24">
        <v>176.6</v>
      </c>
      <c r="R33" s="24">
        <v>18.489999999999998</v>
      </c>
    </row>
    <row r="34" spans="1:19">
      <c r="A34" s="40" t="s">
        <v>131</v>
      </c>
      <c r="B34" s="40" t="s">
        <v>171</v>
      </c>
      <c r="C34" s="40" t="s">
        <v>132</v>
      </c>
      <c r="D34" s="40">
        <v>143</v>
      </c>
      <c r="E34" s="41">
        <v>0.26200000000000001</v>
      </c>
      <c r="F34" s="41">
        <v>1.0999999999999999E-2</v>
      </c>
      <c r="G34" s="40">
        <v>3</v>
      </c>
      <c r="H34" s="40" t="s">
        <v>552</v>
      </c>
      <c r="I34" s="40" t="s">
        <v>552</v>
      </c>
      <c r="J34" s="40" t="s">
        <v>552</v>
      </c>
      <c r="K34" s="42">
        <v>125.2</v>
      </c>
      <c r="L34" s="29">
        <v>106.3</v>
      </c>
      <c r="M34" s="29">
        <v>1.028</v>
      </c>
      <c r="N34" s="114">
        <v>49.83035535033126</v>
      </c>
      <c r="O34" s="44">
        <v>5.6313993174061432</v>
      </c>
      <c r="P34" s="24">
        <v>40.159999999999997</v>
      </c>
      <c r="Q34" s="24">
        <v>182.8</v>
      </c>
      <c r="R34" s="24">
        <v>19.38</v>
      </c>
    </row>
    <row r="35" spans="1:19">
      <c r="A35" s="40" t="s">
        <v>131</v>
      </c>
      <c r="B35" s="40" t="s">
        <v>172</v>
      </c>
      <c r="C35" s="40" t="s">
        <v>132</v>
      </c>
      <c r="D35" s="40">
        <v>6</v>
      </c>
      <c r="E35" s="41">
        <v>0.23566479005663457</v>
      </c>
      <c r="F35" s="41">
        <v>7.1999999999999995E-2</v>
      </c>
      <c r="G35" s="40">
        <v>3</v>
      </c>
      <c r="H35" s="112">
        <v>0.13218976358457701</v>
      </c>
      <c r="I35" s="112">
        <v>1.4113956148551625E-2</v>
      </c>
      <c r="J35" s="40">
        <v>5</v>
      </c>
      <c r="K35" s="42">
        <v>132.80000000000001</v>
      </c>
      <c r="L35" s="29">
        <v>113.3</v>
      </c>
      <c r="M35" s="29">
        <v>1.137</v>
      </c>
      <c r="N35" s="114">
        <v>49.458312278928751</v>
      </c>
      <c r="O35" s="44">
        <v>5.6392117230924708</v>
      </c>
      <c r="P35" s="24">
        <v>43.31</v>
      </c>
      <c r="Q35" s="24">
        <v>194.8</v>
      </c>
      <c r="R35" s="24">
        <v>20.94</v>
      </c>
    </row>
    <row r="36" spans="1:19">
      <c r="A36" s="40" t="s">
        <v>131</v>
      </c>
      <c r="B36" s="40" t="s">
        <v>173</v>
      </c>
      <c r="C36" s="40" t="s">
        <v>132</v>
      </c>
      <c r="D36" s="40">
        <v>43</v>
      </c>
      <c r="E36" s="41">
        <v>0.24365609296281968</v>
      </c>
      <c r="F36" s="41">
        <v>1.7962581634289179E-2</v>
      </c>
      <c r="G36" s="40">
        <v>3</v>
      </c>
      <c r="H36" s="40" t="s">
        <v>552</v>
      </c>
      <c r="I36" s="40" t="s">
        <v>552</v>
      </c>
      <c r="J36" s="40" t="s">
        <v>552</v>
      </c>
      <c r="K36" s="42">
        <v>118.1</v>
      </c>
      <c r="L36" s="29">
        <v>101.5</v>
      </c>
      <c r="M36" s="29">
        <v>0.93100000000000005</v>
      </c>
      <c r="N36" s="114">
        <v>49.782891445722861</v>
      </c>
      <c r="O36" s="44">
        <v>5.6488244122061024</v>
      </c>
      <c r="P36" s="24">
        <v>38.659999999999997</v>
      </c>
      <c r="Q36" s="24">
        <v>172.4</v>
      </c>
      <c r="R36" s="24">
        <v>18.54</v>
      </c>
    </row>
    <row r="37" spans="1:19">
      <c r="A37" s="40" t="s">
        <v>131</v>
      </c>
      <c r="B37" s="40" t="s">
        <v>174</v>
      </c>
      <c r="C37" s="40" t="s">
        <v>132</v>
      </c>
      <c r="D37" s="40">
        <v>54</v>
      </c>
      <c r="E37" s="41">
        <v>0.2515825802056868</v>
      </c>
      <c r="F37" s="41">
        <v>6.1718510062157859E-2</v>
      </c>
      <c r="G37" s="40">
        <v>3</v>
      </c>
      <c r="H37" s="40" t="s">
        <v>552</v>
      </c>
      <c r="I37" s="40" t="s">
        <v>552</v>
      </c>
      <c r="J37" s="40" t="s">
        <v>552</v>
      </c>
      <c r="K37" s="42">
        <v>128.30000000000001</v>
      </c>
      <c r="L37" s="29">
        <v>106.6</v>
      </c>
      <c r="M37" s="29">
        <v>0.629</v>
      </c>
      <c r="N37" s="114">
        <v>50.025473812920318</v>
      </c>
      <c r="O37" s="44">
        <v>5.5706134094151203</v>
      </c>
      <c r="P37" s="24">
        <v>40.44</v>
      </c>
      <c r="Q37" s="24">
        <v>182.7</v>
      </c>
      <c r="R37" s="24">
        <v>19.53</v>
      </c>
      <c r="S37" s="29"/>
    </row>
    <row r="38" spans="1:19">
      <c r="A38" s="40" t="s">
        <v>155</v>
      </c>
      <c r="B38" s="40" t="s">
        <v>1355</v>
      </c>
      <c r="C38" s="40" t="s">
        <v>132</v>
      </c>
      <c r="D38" s="40">
        <v>35</v>
      </c>
      <c r="E38" s="41">
        <v>0.23373602238812885</v>
      </c>
      <c r="F38" s="41">
        <v>8.7761239780931727E-3</v>
      </c>
      <c r="G38" s="40">
        <v>3</v>
      </c>
      <c r="H38" s="112">
        <v>0.15381367727000828</v>
      </c>
      <c r="I38" s="112">
        <v>4.0958073810438776E-2</v>
      </c>
      <c r="J38" s="40">
        <v>5</v>
      </c>
      <c r="K38" s="42">
        <v>113.8</v>
      </c>
      <c r="L38" s="29">
        <v>96.95</v>
      </c>
      <c r="M38" s="29">
        <v>0.48899999999999999</v>
      </c>
      <c r="N38" s="114">
        <v>49.619791138598799</v>
      </c>
      <c r="O38" s="44">
        <v>5.6615634188380817</v>
      </c>
      <c r="P38" s="24">
        <v>35.5</v>
      </c>
      <c r="Q38" s="24">
        <v>162.80000000000001</v>
      </c>
      <c r="R38" s="24">
        <v>17.23</v>
      </c>
    </row>
    <row r="39" spans="1:19">
      <c r="A39" s="40" t="s">
        <v>155</v>
      </c>
      <c r="B39" s="40" t="s">
        <v>1355</v>
      </c>
      <c r="C39" s="40" t="s">
        <v>132</v>
      </c>
      <c r="D39" s="40">
        <v>35</v>
      </c>
      <c r="E39" s="41"/>
      <c r="F39" s="41"/>
      <c r="G39" s="40">
        <v>3</v>
      </c>
      <c r="H39" s="112">
        <v>0.15381367727000828</v>
      </c>
      <c r="I39" s="112">
        <v>4.0958073810438776E-2</v>
      </c>
      <c r="J39" s="40">
        <v>5</v>
      </c>
      <c r="K39" s="42">
        <v>194.2</v>
      </c>
      <c r="L39" s="29">
        <v>154.69999999999999</v>
      </c>
      <c r="M39" s="29">
        <v>0.48899999999999999</v>
      </c>
      <c r="N39" s="114">
        <v>49.619791138598799</v>
      </c>
      <c r="O39" s="44">
        <v>5.6615634188380817</v>
      </c>
      <c r="P39" s="24">
        <v>35.5</v>
      </c>
      <c r="Q39" s="24">
        <v>162.80000000000001</v>
      </c>
      <c r="R39" s="24">
        <v>17.23</v>
      </c>
    </row>
    <row r="40" spans="1:19">
      <c r="A40" s="40" t="s">
        <v>133</v>
      </c>
      <c r="B40" s="43" t="s">
        <v>165</v>
      </c>
      <c r="C40" s="40" t="s">
        <v>132</v>
      </c>
      <c r="D40" s="40">
        <v>54</v>
      </c>
      <c r="E40" s="41">
        <v>0.27900000000000003</v>
      </c>
      <c r="F40" s="40">
        <v>0.03</v>
      </c>
      <c r="G40" s="40">
        <v>3</v>
      </c>
      <c r="H40" s="40">
        <v>0.14000000000000001</v>
      </c>
      <c r="I40" s="40">
        <v>0.06</v>
      </c>
      <c r="J40" s="40">
        <v>5</v>
      </c>
      <c r="K40" s="40">
        <v>168.2</v>
      </c>
      <c r="L40" s="29">
        <v>142.80000000000001</v>
      </c>
      <c r="M40" s="29">
        <v>1.331</v>
      </c>
      <c r="N40" s="114">
        <v>49.751445673125701</v>
      </c>
      <c r="O40" s="44">
        <v>5.6163132799026076</v>
      </c>
      <c r="P40" s="24">
        <v>28.43</v>
      </c>
      <c r="Q40" s="24">
        <v>10.38</v>
      </c>
      <c r="R40" s="24">
        <v>309.3</v>
      </c>
      <c r="S40" s="29"/>
    </row>
    <row r="41" spans="1:19">
      <c r="A41" s="40" t="s">
        <v>133</v>
      </c>
      <c r="B41" s="43" t="s">
        <v>166</v>
      </c>
      <c r="C41" s="40" t="s">
        <v>132</v>
      </c>
      <c r="D41" s="40">
        <v>91</v>
      </c>
      <c r="E41" s="41">
        <v>0.26784822267753711</v>
      </c>
      <c r="F41" s="41">
        <v>1.2437529195712147E-2</v>
      </c>
      <c r="G41" s="40">
        <v>3</v>
      </c>
      <c r="H41" s="112">
        <v>0.18161904794819939</v>
      </c>
      <c r="I41" s="112">
        <v>4.5577391710667624E-2</v>
      </c>
      <c r="J41" s="40">
        <v>5</v>
      </c>
      <c r="K41" s="40">
        <v>167.6</v>
      </c>
      <c r="L41" s="29">
        <v>139.30000000000001</v>
      </c>
      <c r="M41" s="29">
        <v>2.3540000000000001</v>
      </c>
      <c r="N41" s="114">
        <v>49.777395527673782</v>
      </c>
      <c r="O41" s="44">
        <v>5.569159162197713</v>
      </c>
      <c r="P41" s="24">
        <v>28.04</v>
      </c>
      <c r="Q41" s="24">
        <v>10.14</v>
      </c>
      <c r="R41" s="24">
        <v>299.2</v>
      </c>
      <c r="S41" s="29"/>
    </row>
    <row r="42" spans="1:19">
      <c r="A42" s="40" t="s">
        <v>154</v>
      </c>
      <c r="B42" s="40" t="s">
        <v>175</v>
      </c>
      <c r="C42" s="40" t="s">
        <v>132</v>
      </c>
      <c r="D42" s="40">
        <v>91</v>
      </c>
      <c r="E42" s="41">
        <v>0.24184432225413791</v>
      </c>
      <c r="F42" s="41">
        <v>1.3586264411255421E-2</v>
      </c>
      <c r="G42" s="40">
        <v>3</v>
      </c>
      <c r="H42" s="40" t="s">
        <v>552</v>
      </c>
      <c r="I42" s="40" t="s">
        <v>552</v>
      </c>
      <c r="J42" s="40" t="s">
        <v>552</v>
      </c>
      <c r="K42" s="40">
        <v>117.3</v>
      </c>
      <c r="L42" s="29">
        <v>100.8</v>
      </c>
      <c r="M42" s="29">
        <v>0.503</v>
      </c>
      <c r="N42" s="29" t="s">
        <v>552</v>
      </c>
      <c r="O42" s="40" t="s">
        <v>552</v>
      </c>
      <c r="P42" s="24">
        <v>36.89</v>
      </c>
      <c r="Q42" s="24">
        <v>168.9</v>
      </c>
      <c r="R42" s="24">
        <v>17.98</v>
      </c>
      <c r="S42" s="29"/>
    </row>
    <row r="43" spans="1:19">
      <c r="A43" s="40" t="s">
        <v>154</v>
      </c>
      <c r="B43" s="40" t="s">
        <v>176</v>
      </c>
      <c r="C43" s="40" t="s">
        <v>132</v>
      </c>
      <c r="D43" s="40">
        <v>60</v>
      </c>
      <c r="E43" s="41">
        <v>0.23214491512696145</v>
      </c>
      <c r="F43" s="41">
        <v>1.753518199407017E-2</v>
      </c>
      <c r="G43" s="40">
        <v>3</v>
      </c>
      <c r="H43" s="40" t="s">
        <v>552</v>
      </c>
      <c r="I43" s="40" t="s">
        <v>552</v>
      </c>
      <c r="J43" s="40" t="s">
        <v>552</v>
      </c>
      <c r="K43" s="40">
        <v>118.8</v>
      </c>
      <c r="L43" s="29">
        <v>101.5</v>
      </c>
      <c r="M43" s="29">
        <v>0.50600000000000001</v>
      </c>
      <c r="N43" s="114">
        <v>49.669128807042398</v>
      </c>
      <c r="O43" s="44">
        <v>5.6865324294242638</v>
      </c>
      <c r="P43" s="24">
        <v>37.29</v>
      </c>
      <c r="Q43" s="24">
        <v>171.9</v>
      </c>
      <c r="R43" s="24">
        <v>18.21</v>
      </c>
    </row>
    <row r="44" spans="1:19">
      <c r="A44" s="40" t="s">
        <v>154</v>
      </c>
      <c r="B44" s="40" t="s">
        <v>177</v>
      </c>
      <c r="C44" s="40" t="s">
        <v>132</v>
      </c>
      <c r="D44" s="40">
        <v>51</v>
      </c>
      <c r="E44" s="41">
        <v>0.26293162842633033</v>
      </c>
      <c r="F44" s="41">
        <v>1.6863415290899103E-2</v>
      </c>
      <c r="G44" s="40">
        <v>3</v>
      </c>
      <c r="H44" s="40" t="s">
        <v>552</v>
      </c>
      <c r="I44" s="40" t="s">
        <v>552</v>
      </c>
      <c r="J44" s="40" t="s">
        <v>552</v>
      </c>
      <c r="K44" s="40">
        <v>137.4</v>
      </c>
      <c r="L44" s="29">
        <v>119.4</v>
      </c>
      <c r="M44" s="29">
        <v>1.23</v>
      </c>
      <c r="N44" s="114">
        <v>49.882510563743175</v>
      </c>
      <c r="O44" s="44">
        <v>5.5992991858188184</v>
      </c>
      <c r="P44" s="24">
        <v>45.15</v>
      </c>
      <c r="Q44" s="24">
        <v>202.7</v>
      </c>
      <c r="R44" s="24">
        <v>21.57</v>
      </c>
    </row>
    <row r="45" spans="1:19">
      <c r="R45" s="29"/>
      <c r="S45" s="29"/>
    </row>
    <row r="46" spans="1:19">
      <c r="H46" s="112"/>
      <c r="I46" s="112"/>
    </row>
    <row r="48" spans="1:19">
      <c r="Q48" s="3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AC-207C-2C4F-93E3-95589759262E}">
  <dimension ref="A1:Z178"/>
  <sheetViews>
    <sheetView topLeftCell="A42" workbookViewId="0">
      <selection activeCell="I74" sqref="I74"/>
    </sheetView>
  </sheetViews>
  <sheetFormatPr defaultColWidth="10.796875" defaultRowHeight="15.6"/>
  <cols>
    <col min="1" max="1" width="84.69921875" style="99" bestFit="1" customWidth="1"/>
    <col min="2" max="2" width="34.69921875" style="99" bestFit="1" customWidth="1"/>
    <col min="3" max="3" width="15.69921875" style="99" bestFit="1" customWidth="1"/>
    <col min="4" max="4" width="12.69921875" style="99" bestFit="1" customWidth="1"/>
    <col min="5" max="5" width="12" style="99" bestFit="1" customWidth="1"/>
    <col min="6" max="6" width="12.796875" style="99" bestFit="1" customWidth="1"/>
    <col min="7" max="7" width="17" style="99" customWidth="1"/>
    <col min="8" max="8" width="12.19921875" style="99" bestFit="1" customWidth="1"/>
    <col min="9" max="9" width="12.296875" style="99" bestFit="1" customWidth="1"/>
    <col min="10" max="10" width="12.796875" style="99" bestFit="1" customWidth="1"/>
    <col min="11" max="11" width="10.19921875" style="99" bestFit="1" customWidth="1"/>
    <col min="12" max="12" width="8.796875" style="99" customWidth="1"/>
    <col min="13" max="13" width="10.69921875" style="99" bestFit="1" customWidth="1"/>
    <col min="14" max="14" width="12.796875" style="99" bestFit="1" customWidth="1"/>
    <col min="15" max="16" width="12.296875" style="99" bestFit="1" customWidth="1"/>
    <col min="17" max="17" width="12.796875" style="99" bestFit="1" customWidth="1"/>
    <col min="18" max="18" width="10.19921875" style="99" bestFit="1" customWidth="1"/>
    <col min="19" max="20" width="8.796875" style="99" customWidth="1"/>
    <col min="21" max="21" width="12.69921875" style="99" bestFit="1" customWidth="1"/>
    <col min="22" max="25" width="8.796875" style="99" customWidth="1"/>
    <col min="26" max="26" width="19.296875" style="99" bestFit="1" customWidth="1"/>
    <col min="27" max="256" width="8.796875" style="99" customWidth="1"/>
    <col min="257" max="16384" width="10.796875" style="99"/>
  </cols>
  <sheetData>
    <row r="1" spans="1:12">
      <c r="A1" s="98" t="s">
        <v>783</v>
      </c>
      <c r="B1" s="98" t="s">
        <v>784</v>
      </c>
      <c r="C1" s="98" t="s">
        <v>556</v>
      </c>
    </row>
    <row r="2" spans="1:12">
      <c r="A2" s="98"/>
      <c r="B2" s="98">
        <v>100</v>
      </c>
      <c r="C2" s="98">
        <v>0</v>
      </c>
    </row>
    <row r="3" spans="1:12">
      <c r="A3" s="98"/>
      <c r="B3" s="98">
        <v>0</v>
      </c>
      <c r="C3" s="98">
        <v>0</v>
      </c>
    </row>
    <row r="4" spans="1:12">
      <c r="A4" s="98"/>
      <c r="B4" s="98">
        <v>50</v>
      </c>
      <c r="C4" s="98">
        <v>100</v>
      </c>
    </row>
    <row r="5" spans="1:12">
      <c r="A5" s="98"/>
      <c r="B5" s="98">
        <v>100</v>
      </c>
      <c r="C5" s="98">
        <v>0</v>
      </c>
      <c r="H5" s="100"/>
      <c r="I5" s="100"/>
      <c r="J5" s="100"/>
      <c r="K5" s="100"/>
      <c r="L5" s="100"/>
    </row>
    <row r="6" spans="1:12"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1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>
      <c r="A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>
      <c r="A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2">
      <c r="A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>
      <c r="A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12" s="102" customFormat="1">
      <c r="A16" s="101" t="s">
        <v>785</v>
      </c>
      <c r="B16" s="102" t="s">
        <v>540</v>
      </c>
      <c r="C16" s="101" t="s">
        <v>786</v>
      </c>
      <c r="D16" s="101" t="s">
        <v>787</v>
      </c>
      <c r="E16" s="101" t="s">
        <v>788</v>
      </c>
      <c r="F16" s="98" t="s">
        <v>784</v>
      </c>
      <c r="G16" s="98" t="s">
        <v>556</v>
      </c>
      <c r="H16" s="103"/>
      <c r="I16" s="103"/>
      <c r="J16" s="103"/>
      <c r="K16" s="103"/>
      <c r="L16" s="103"/>
    </row>
    <row r="17" spans="1:12">
      <c r="A17" s="98" t="s">
        <v>789</v>
      </c>
      <c r="B17" s="99" t="s">
        <v>790</v>
      </c>
      <c r="C17" s="98">
        <f>Q142+R142</f>
        <v>2.8288403725789757</v>
      </c>
      <c r="D17" s="98">
        <v>35.012238595107846</v>
      </c>
      <c r="E17" s="98">
        <v>61.444318499170393</v>
      </c>
      <c r="F17" s="98">
        <f>IF(D17+E17=0,G17/2,+E17/(D17+E17)*(100-G17)+0.5*G17)</f>
        <v>63.311161851815086</v>
      </c>
      <c r="G17" s="98">
        <f t="shared" ref="G17:G53" si="0">100*C17/(C17+D17+E17)</f>
        <v>2.8492008339124393</v>
      </c>
      <c r="H17" s="98"/>
      <c r="I17" s="98"/>
      <c r="J17" s="98"/>
      <c r="K17" s="98"/>
      <c r="L17" s="98"/>
    </row>
    <row r="18" spans="1:12">
      <c r="A18" s="98" t="s">
        <v>789</v>
      </c>
      <c r="B18" s="99" t="s">
        <v>791</v>
      </c>
      <c r="C18" s="98">
        <f t="shared" ref="C18:C52" si="1">Q143+R143</f>
        <v>4.3333387250699582</v>
      </c>
      <c r="D18" s="98">
        <v>10.785629943548519</v>
      </c>
      <c r="E18" s="98">
        <v>84.120796467334173</v>
      </c>
      <c r="F18" s="98">
        <f t="shared" ref="F18:F53" si="2">IF(D18+E18=0,G18/2,+E18/(D18+E18)*(100-G18)+0.5*G18)</f>
        <v>86.948478477010099</v>
      </c>
      <c r="G18" s="98">
        <f t="shared" si="0"/>
        <v>4.3665346437826997</v>
      </c>
      <c r="H18" s="98"/>
      <c r="I18" s="98"/>
      <c r="J18" s="98"/>
      <c r="K18" s="98"/>
      <c r="L18" s="98"/>
    </row>
    <row r="19" spans="1:12">
      <c r="A19" s="98" t="s">
        <v>792</v>
      </c>
      <c r="B19" s="99" t="s">
        <v>793</v>
      </c>
      <c r="C19" s="98">
        <f t="shared" si="1"/>
        <v>3.8878357030015791</v>
      </c>
      <c r="D19" s="98">
        <v>22.238546603475509</v>
      </c>
      <c r="E19" s="98">
        <v>72.962085308056871</v>
      </c>
      <c r="F19" s="98">
        <f t="shared" si="2"/>
        <v>75.595076766098572</v>
      </c>
      <c r="G19" s="98">
        <f t="shared" si="0"/>
        <v>3.9236005930838767</v>
      </c>
      <c r="H19" s="98"/>
      <c r="I19" s="98"/>
      <c r="J19" s="98"/>
      <c r="K19" s="98"/>
      <c r="L19" s="98"/>
    </row>
    <row r="20" spans="1:12">
      <c r="A20" s="98" t="s">
        <v>789</v>
      </c>
      <c r="B20" s="99" t="s">
        <v>794</v>
      </c>
      <c r="C20" s="98">
        <f t="shared" si="1"/>
        <v>3.3957545052267046</v>
      </c>
      <c r="D20" s="98">
        <v>26.770025011222984</v>
      </c>
      <c r="E20" s="98">
        <v>69.131982299749893</v>
      </c>
      <c r="F20" s="98">
        <f t="shared" si="2"/>
        <v>71.33077146639971</v>
      </c>
      <c r="G20" s="98">
        <f t="shared" si="0"/>
        <v>3.4197694319759746</v>
      </c>
      <c r="H20" s="98"/>
      <c r="I20" s="98"/>
      <c r="J20" s="98"/>
      <c r="K20" s="98"/>
      <c r="L20" s="98"/>
    </row>
    <row r="21" spans="1:12">
      <c r="A21" s="98" t="s">
        <v>795</v>
      </c>
      <c r="B21" s="99" t="s">
        <v>796</v>
      </c>
      <c r="C21" s="98">
        <f t="shared" si="1"/>
        <v>3.0490035468325036</v>
      </c>
      <c r="D21" s="98">
        <v>25.145929095160085</v>
      </c>
      <c r="E21" s="98">
        <v>71.173635741892383</v>
      </c>
      <c r="F21" s="98">
        <f t="shared" si="2"/>
        <v>73.16009347589474</v>
      </c>
      <c r="G21" s="98">
        <f t="shared" si="0"/>
        <v>3.0683782572507847</v>
      </c>
      <c r="H21" s="98"/>
      <c r="I21" s="98"/>
      <c r="J21" s="98"/>
      <c r="K21" s="98"/>
      <c r="L21" s="98"/>
    </row>
    <row r="22" spans="1:12">
      <c r="A22" s="98" t="s">
        <v>797</v>
      </c>
      <c r="B22" s="99" t="s">
        <v>798</v>
      </c>
      <c r="C22" s="98">
        <f t="shared" si="1"/>
        <v>3.8266219603502716</v>
      </c>
      <c r="D22" s="98">
        <v>21.239298154236788</v>
      </c>
      <c r="E22" s="98">
        <v>74.186985253426215</v>
      </c>
      <c r="F22" s="98">
        <f t="shared" si="2"/>
        <v>76.673116974696214</v>
      </c>
      <c r="G22" s="98">
        <f t="shared" si="0"/>
        <v>3.8554256383345087</v>
      </c>
      <c r="H22" s="98"/>
      <c r="I22" s="98"/>
      <c r="J22" s="98"/>
      <c r="K22" s="98"/>
      <c r="L22" s="98"/>
    </row>
    <row r="23" spans="1:12">
      <c r="A23" s="98" t="s">
        <v>795</v>
      </c>
      <c r="B23" s="99" t="s">
        <v>799</v>
      </c>
      <c r="C23" s="98">
        <f t="shared" si="1"/>
        <v>4.3291837352758336</v>
      </c>
      <c r="D23" s="98">
        <v>28.793216124456062</v>
      </c>
      <c r="E23" s="98">
        <v>66.295806302500907</v>
      </c>
      <c r="F23" s="98">
        <f t="shared" si="2"/>
        <v>68.861027384082604</v>
      </c>
      <c r="G23" s="98">
        <f t="shared" si="0"/>
        <v>4.3545180529724874</v>
      </c>
      <c r="H23" s="98"/>
      <c r="I23" s="98"/>
      <c r="J23" s="98"/>
      <c r="K23" s="98"/>
      <c r="L23" s="98"/>
    </row>
    <row r="24" spans="1:12">
      <c r="A24" s="98" t="s">
        <v>800</v>
      </c>
      <c r="B24" s="99" t="s">
        <v>801</v>
      </c>
      <c r="C24" s="98">
        <f t="shared" si="1"/>
        <v>3.4059968261922657</v>
      </c>
      <c r="D24" s="98">
        <v>19.898104067485175</v>
      </c>
      <c r="E24" s="98">
        <v>75.860686544725624</v>
      </c>
      <c r="F24" s="98">
        <f t="shared" si="2"/>
        <v>78.216962856902214</v>
      </c>
      <c r="G24" s="98">
        <f t="shared" si="0"/>
        <v>3.4346837362082039</v>
      </c>
      <c r="H24" s="98"/>
      <c r="I24" s="98"/>
      <c r="J24" s="98"/>
      <c r="K24" s="98"/>
      <c r="L24" s="98"/>
    </row>
    <row r="25" spans="1:12">
      <c r="A25" s="98" t="s">
        <v>792</v>
      </c>
      <c r="B25" s="99" t="s">
        <v>802</v>
      </c>
      <c r="C25" s="98">
        <f t="shared" si="1"/>
        <v>3.3029203047843287</v>
      </c>
      <c r="D25" s="98">
        <v>21.532751234507341</v>
      </c>
      <c r="E25" s="98">
        <v>74.600215834396153</v>
      </c>
      <c r="F25" s="98">
        <f t="shared" si="2"/>
        <v>76.684261588805029</v>
      </c>
      <c r="G25" s="98">
        <f t="shared" si="0"/>
        <v>3.3216581980826465</v>
      </c>
      <c r="H25" s="98"/>
      <c r="I25" s="98"/>
      <c r="J25" s="98"/>
      <c r="K25" s="98"/>
      <c r="L25" s="98"/>
    </row>
    <row r="26" spans="1:12">
      <c r="A26" s="98" t="s">
        <v>803</v>
      </c>
      <c r="B26" s="99" t="s">
        <v>804</v>
      </c>
      <c r="C26" s="98">
        <f t="shared" si="1"/>
        <v>4.1567296765209596</v>
      </c>
      <c r="D26" s="98">
        <v>27.421291035100921</v>
      </c>
      <c r="E26" s="98">
        <v>67.808953694959754</v>
      </c>
      <c r="F26" s="98">
        <f t="shared" si="2"/>
        <v>70.318388250072488</v>
      </c>
      <c r="G26" s="98">
        <f t="shared" si="0"/>
        <v>4.1823686668599214</v>
      </c>
      <c r="H26" s="98"/>
      <c r="I26" s="98"/>
      <c r="J26" s="98"/>
      <c r="K26" s="98"/>
      <c r="L26" s="98"/>
    </row>
    <row r="27" spans="1:12">
      <c r="A27" s="98" t="s">
        <v>795</v>
      </c>
      <c r="B27" s="99" t="s">
        <v>805</v>
      </c>
      <c r="C27" s="98">
        <f t="shared" si="1"/>
        <v>3.8929401135776978</v>
      </c>
      <c r="D27" s="98">
        <v>19.101703665462054</v>
      </c>
      <c r="E27" s="98">
        <v>76.37454827052143</v>
      </c>
      <c r="F27" s="98">
        <f t="shared" si="2"/>
        <v>78.818209861510226</v>
      </c>
      <c r="G27" s="98">
        <f t="shared" si="0"/>
        <v>3.9176529800464341</v>
      </c>
      <c r="H27" s="98"/>
      <c r="I27" s="98"/>
      <c r="J27" s="98"/>
      <c r="K27" s="98"/>
      <c r="L27" s="98"/>
    </row>
    <row r="28" spans="1:12">
      <c r="A28" s="98" t="s">
        <v>800</v>
      </c>
      <c r="B28" s="99" t="s">
        <v>806</v>
      </c>
      <c r="C28" s="98">
        <f t="shared" si="1"/>
        <v>5.0958481841826417</v>
      </c>
      <c r="D28" s="98">
        <v>25.660662107054556</v>
      </c>
      <c r="E28" s="98">
        <v>68.593263333654434</v>
      </c>
      <c r="F28" s="98">
        <f t="shared" si="2"/>
        <v>71.606793684652786</v>
      </c>
      <c r="G28" s="98">
        <f t="shared" si="0"/>
        <v>5.1291995927667617</v>
      </c>
      <c r="H28" s="98"/>
      <c r="I28" s="98"/>
      <c r="J28" s="98"/>
      <c r="K28" s="98"/>
      <c r="L28" s="98"/>
    </row>
    <row r="29" spans="1:12">
      <c r="A29" s="98" t="s">
        <v>807</v>
      </c>
      <c r="B29" s="99" t="s">
        <v>808</v>
      </c>
      <c r="C29" s="98">
        <f t="shared" si="1"/>
        <v>6.8362323596980641</v>
      </c>
      <c r="D29" s="98">
        <v>2.2743682310469313</v>
      </c>
      <c r="E29" s="98">
        <v>90.323268788972769</v>
      </c>
      <c r="F29" s="98">
        <f t="shared" si="2"/>
        <v>94.275105206700218</v>
      </c>
      <c r="G29" s="98">
        <f t="shared" si="0"/>
        <v>6.8751547157356212</v>
      </c>
      <c r="H29" s="98"/>
      <c r="I29" s="98"/>
      <c r="J29" s="98"/>
      <c r="K29" s="98"/>
      <c r="L29" s="98"/>
    </row>
    <row r="30" spans="1:12">
      <c r="A30" s="98" t="s">
        <v>800</v>
      </c>
      <c r="B30" s="99" t="s">
        <v>809</v>
      </c>
      <c r="C30" s="98">
        <f t="shared" si="1"/>
        <v>3.4414563374345515</v>
      </c>
      <c r="D30" s="98">
        <v>31.478869814715754</v>
      </c>
      <c r="E30" s="98">
        <v>64.316166577509776</v>
      </c>
      <c r="F30" s="98">
        <f t="shared" si="2"/>
        <v>66.544970433532626</v>
      </c>
      <c r="G30" s="98">
        <f t="shared" si="0"/>
        <v>3.467934267699043</v>
      </c>
      <c r="H30" s="98"/>
      <c r="I30" s="98"/>
      <c r="J30" s="98"/>
      <c r="K30" s="98"/>
      <c r="L30" s="98"/>
    </row>
    <row r="31" spans="1:12">
      <c r="A31" s="98" t="s">
        <v>810</v>
      </c>
      <c r="B31" s="99" t="s">
        <v>811</v>
      </c>
      <c r="C31" s="98">
        <f t="shared" si="1"/>
        <v>3.6006546644844519</v>
      </c>
      <c r="D31" s="98">
        <v>24.196399345335514</v>
      </c>
      <c r="E31" s="98">
        <v>71.468085106382986</v>
      </c>
      <c r="F31" s="98">
        <f t="shared" si="2"/>
        <v>73.810819277505743</v>
      </c>
      <c r="G31" s="98">
        <f t="shared" si="0"/>
        <v>3.6273103493759375</v>
      </c>
      <c r="H31" s="98"/>
      <c r="I31" s="98"/>
      <c r="J31" s="98"/>
      <c r="K31" s="98"/>
      <c r="L31" s="98"/>
    </row>
    <row r="32" spans="1:12">
      <c r="A32" s="98" t="s">
        <v>810</v>
      </c>
      <c r="B32" s="99" t="s">
        <v>812</v>
      </c>
      <c r="C32" s="98">
        <f t="shared" si="1"/>
        <v>4.4441958578368705</v>
      </c>
      <c r="D32" s="98">
        <v>19.095180260802863</v>
      </c>
      <c r="E32" s="98">
        <v>75.72391971362822</v>
      </c>
      <c r="F32" s="98">
        <f t="shared" si="2"/>
        <v>78.524510987684124</v>
      </c>
      <c r="G32" s="98">
        <f t="shared" si="0"/>
        <v>4.4771794252595996</v>
      </c>
      <c r="H32" s="98"/>
      <c r="I32" s="98"/>
      <c r="J32" s="98"/>
      <c r="K32" s="98"/>
      <c r="L32" s="98"/>
    </row>
    <row r="33" spans="1:12">
      <c r="A33" s="98" t="s">
        <v>810</v>
      </c>
      <c r="B33" s="99" t="s">
        <v>813</v>
      </c>
      <c r="C33" s="98">
        <f t="shared" si="1"/>
        <v>4.6767898724213701</v>
      </c>
      <c r="D33" s="98">
        <v>13.274408841953363</v>
      </c>
      <c r="E33" s="98">
        <v>81.314158276212652</v>
      </c>
      <c r="F33" s="98">
        <f t="shared" si="2"/>
        <v>84.271648990649894</v>
      </c>
      <c r="G33" s="98">
        <f t="shared" si="0"/>
        <v>4.7114018568077443</v>
      </c>
      <c r="H33" s="98"/>
      <c r="I33" s="98"/>
      <c r="J33" s="98"/>
      <c r="K33" s="98"/>
      <c r="L33" s="98"/>
    </row>
    <row r="34" spans="1:12">
      <c r="A34" s="98" t="s">
        <v>810</v>
      </c>
      <c r="B34" s="99" t="s">
        <v>814</v>
      </c>
      <c r="C34" s="98">
        <f t="shared" si="1"/>
        <v>2.7917265431999096</v>
      </c>
      <c r="D34" s="98">
        <v>34.926452779616682</v>
      </c>
      <c r="E34" s="98">
        <v>61.60689777662958</v>
      </c>
      <c r="F34" s="98">
        <f t="shared" si="2"/>
        <v>63.430870519385515</v>
      </c>
      <c r="G34" s="98">
        <f t="shared" si="0"/>
        <v>2.8106965780703899</v>
      </c>
      <c r="H34" s="98"/>
      <c r="I34" s="98"/>
      <c r="J34" s="98"/>
      <c r="K34" s="98"/>
      <c r="L34" s="98"/>
    </row>
    <row r="35" spans="1:12">
      <c r="A35" s="98" t="s">
        <v>789</v>
      </c>
      <c r="B35" s="99" t="s">
        <v>815</v>
      </c>
      <c r="C35" s="98">
        <f t="shared" si="1"/>
        <v>4.4804419961750321</v>
      </c>
      <c r="D35" s="98">
        <v>22.521535871324186</v>
      </c>
      <c r="E35" s="98">
        <v>72.236297955113841</v>
      </c>
      <c r="F35" s="98">
        <f t="shared" si="2"/>
        <v>75.048179077926576</v>
      </c>
      <c r="G35" s="98">
        <f t="shared" si="0"/>
        <v>4.5148325674095302</v>
      </c>
      <c r="H35" s="98"/>
      <c r="I35" s="98"/>
      <c r="J35" s="98"/>
      <c r="K35" s="98"/>
      <c r="L35" s="98"/>
    </row>
    <row r="36" spans="1:12">
      <c r="A36" s="98" t="s">
        <v>800</v>
      </c>
      <c r="B36" s="99" t="s">
        <v>816</v>
      </c>
      <c r="C36" s="98">
        <f t="shared" si="1"/>
        <v>2.4978262587937707</v>
      </c>
      <c r="D36" s="98">
        <v>32.444866018496555</v>
      </c>
      <c r="E36" s="98">
        <v>64.339577898980309</v>
      </c>
      <c r="F36" s="98">
        <f t="shared" si="2"/>
        <v>66.06264231461283</v>
      </c>
      <c r="G36" s="98">
        <f t="shared" si="0"/>
        <v>2.5158835050397288</v>
      </c>
      <c r="H36" s="98"/>
      <c r="I36" s="98"/>
      <c r="J36" s="98"/>
      <c r="K36" s="98"/>
      <c r="L36" s="98"/>
    </row>
    <row r="37" spans="1:12">
      <c r="A37" s="98" t="s">
        <v>800</v>
      </c>
      <c r="B37" s="99" t="s">
        <v>817</v>
      </c>
      <c r="C37" s="98">
        <f t="shared" si="1"/>
        <v>4.0026458440887964</v>
      </c>
      <c r="D37" s="98">
        <v>33.061757872999479</v>
      </c>
      <c r="E37" s="98">
        <v>62.254775425916364</v>
      </c>
      <c r="F37" s="98">
        <f t="shared" si="2"/>
        <v>64.696566063480731</v>
      </c>
      <c r="G37" s="98">
        <f t="shared" si="0"/>
        <v>4.030083493063902</v>
      </c>
      <c r="H37" s="98"/>
      <c r="I37" s="98"/>
      <c r="J37" s="98"/>
      <c r="K37" s="98"/>
      <c r="L37" s="98"/>
    </row>
    <row r="38" spans="1:12">
      <c r="A38" s="98" t="s">
        <v>800</v>
      </c>
      <c r="B38" s="99" t="s">
        <v>818</v>
      </c>
      <c r="C38" s="98">
        <f t="shared" si="1"/>
        <v>6.1424509950620978</v>
      </c>
      <c r="D38" s="98">
        <v>49.028879245847669</v>
      </c>
      <c r="E38" s="98">
        <v>44.0715247643274</v>
      </c>
      <c r="F38" s="98">
        <f t="shared" si="2"/>
        <v>47.502412399734638</v>
      </c>
      <c r="G38" s="98">
        <f t="shared" si="0"/>
        <v>6.1893130691755616</v>
      </c>
      <c r="H38" s="98"/>
      <c r="I38" s="98"/>
      <c r="J38" s="98"/>
      <c r="K38" s="98"/>
      <c r="L38" s="98"/>
    </row>
    <row r="39" spans="1:12">
      <c r="A39" s="98" t="s">
        <v>819</v>
      </c>
      <c r="B39" s="99" t="s">
        <v>820</v>
      </c>
      <c r="C39" s="98">
        <f t="shared" si="1"/>
        <v>3.7440403106214029</v>
      </c>
      <c r="D39" s="98">
        <v>23.22803884362094</v>
      </c>
      <c r="E39" s="98">
        <v>72.356608677626653</v>
      </c>
      <c r="F39" s="98">
        <f t="shared" si="2"/>
        <v>74.730302446542098</v>
      </c>
      <c r="G39" s="98">
        <f t="shared" si="0"/>
        <v>3.7693443780902851</v>
      </c>
      <c r="H39" s="98"/>
      <c r="I39" s="98"/>
      <c r="J39" s="98"/>
      <c r="K39" s="98"/>
      <c r="L39" s="98"/>
    </row>
    <row r="40" spans="1:12">
      <c r="A40" s="98" t="s">
        <v>800</v>
      </c>
      <c r="B40" s="99" t="s">
        <v>821</v>
      </c>
      <c r="C40" s="98">
        <f t="shared" si="1"/>
        <v>5.4740973312401877</v>
      </c>
      <c r="D40" s="98">
        <v>39.19309262166405</v>
      </c>
      <c r="E40" s="98">
        <v>54.893249607535317</v>
      </c>
      <c r="F40" s="98">
        <f t="shared" si="2"/>
        <v>57.884736676127403</v>
      </c>
      <c r="G40" s="98">
        <f t="shared" si="0"/>
        <v>5.498265531378113</v>
      </c>
      <c r="H40" s="98"/>
      <c r="I40" s="98"/>
      <c r="J40" s="98"/>
      <c r="K40" s="98"/>
      <c r="L40" s="98"/>
    </row>
    <row r="41" spans="1:12">
      <c r="A41" s="98" t="s">
        <v>789</v>
      </c>
      <c r="B41" s="99" t="s">
        <v>822</v>
      </c>
      <c r="C41" s="98">
        <f>Q166+R166</f>
        <v>3.5415714192410679</v>
      </c>
      <c r="D41" s="98">
        <v>25.156750048984385</v>
      </c>
      <c r="E41" s="98">
        <v>70.506498595780798</v>
      </c>
      <c r="F41" s="98">
        <f t="shared" si="2"/>
        <v>72.856625574007936</v>
      </c>
      <c r="G41" s="98">
        <f t="shared" si="0"/>
        <v>3.5699590170679927</v>
      </c>
      <c r="H41" s="98"/>
      <c r="I41" s="98"/>
      <c r="J41" s="98"/>
      <c r="K41" s="98"/>
      <c r="L41" s="98"/>
    </row>
    <row r="42" spans="1:12">
      <c r="A42" s="98" t="s">
        <v>823</v>
      </c>
      <c r="B42" s="99" t="s">
        <v>824</v>
      </c>
      <c r="C42" s="98">
        <f t="shared" si="1"/>
        <v>3.453010657055033</v>
      </c>
      <c r="D42" s="98">
        <v>38.459017928193603</v>
      </c>
      <c r="E42" s="98">
        <v>57.390503830610555</v>
      </c>
      <c r="F42" s="98">
        <f t="shared" si="2"/>
        <v>59.532227145595677</v>
      </c>
      <c r="G42" s="98">
        <f t="shared" si="0"/>
        <v>3.477263442380818</v>
      </c>
      <c r="H42" s="98"/>
      <c r="I42" s="98"/>
      <c r="J42" s="98"/>
      <c r="K42" s="98"/>
      <c r="L42" s="98"/>
    </row>
    <row r="43" spans="1:12">
      <c r="A43" s="98" t="s">
        <v>800</v>
      </c>
      <c r="B43" s="99" t="s">
        <v>825</v>
      </c>
      <c r="C43" s="98">
        <f t="shared" si="1"/>
        <v>4.3603656450114876</v>
      </c>
      <c r="D43" s="98">
        <v>12.385328575385769</v>
      </c>
      <c r="E43" s="98">
        <v>82.540613644881134</v>
      </c>
      <c r="F43" s="98">
        <f t="shared" si="2"/>
        <v>85.329788456173176</v>
      </c>
      <c r="G43" s="98">
        <f t="shared" si="0"/>
        <v>4.3917089261976265</v>
      </c>
      <c r="H43" s="98"/>
      <c r="I43" s="98"/>
      <c r="J43" s="98"/>
      <c r="K43" s="98"/>
      <c r="L43" s="98"/>
    </row>
    <row r="44" spans="1:12">
      <c r="A44" s="98" t="s">
        <v>797</v>
      </c>
      <c r="B44" s="99" t="s">
        <v>826</v>
      </c>
      <c r="C44" s="98">
        <f t="shared" si="1"/>
        <v>1.8342800926660532</v>
      </c>
      <c r="D44" s="98">
        <v>38.63412776490749</v>
      </c>
      <c r="E44" s="98">
        <v>58.677921995493634</v>
      </c>
      <c r="F44" s="98">
        <f t="shared" si="2"/>
        <v>60.108187696050194</v>
      </c>
      <c r="G44" s="98">
        <f t="shared" si="0"/>
        <v>1.8500736188464248</v>
      </c>
      <c r="H44" s="98"/>
      <c r="I44" s="98"/>
      <c r="J44" s="98"/>
      <c r="K44" s="98"/>
      <c r="L44" s="98"/>
    </row>
    <row r="45" spans="1:12">
      <c r="A45" s="98" t="s">
        <v>795</v>
      </c>
      <c r="B45" s="99" t="s">
        <v>827</v>
      </c>
      <c r="C45" s="98">
        <f t="shared" si="1"/>
        <v>4.9451360527481185</v>
      </c>
      <c r="D45" s="98">
        <v>29.432990536174124</v>
      </c>
      <c r="E45" s="98">
        <v>64.919877314700926</v>
      </c>
      <c r="F45" s="98">
        <f t="shared" si="2"/>
        <v>67.86888224509012</v>
      </c>
      <c r="G45" s="98">
        <f t="shared" si="0"/>
        <v>4.9800961331989892</v>
      </c>
      <c r="H45" s="98"/>
      <c r="I45" s="98"/>
      <c r="J45" s="98"/>
      <c r="K45" s="98"/>
      <c r="L45" s="98"/>
    </row>
    <row r="46" spans="1:12">
      <c r="A46" s="98" t="s">
        <v>800</v>
      </c>
      <c r="B46" s="99" t="s">
        <v>828</v>
      </c>
      <c r="C46" s="98">
        <f t="shared" si="1"/>
        <v>4.9069842588745791</v>
      </c>
      <c r="D46" s="98">
        <v>37.704842357937508</v>
      </c>
      <c r="E46" s="98">
        <v>56.809613934665876</v>
      </c>
      <c r="F46" s="98">
        <f t="shared" si="2"/>
        <v>59.607973627598156</v>
      </c>
      <c r="G46" s="98">
        <f t="shared" si="0"/>
        <v>4.9355392877594291</v>
      </c>
      <c r="H46" s="98"/>
      <c r="I46" s="98"/>
      <c r="J46" s="98"/>
      <c r="K46" s="98"/>
      <c r="L46" s="98"/>
    </row>
    <row r="47" spans="1:12">
      <c r="A47" s="98" t="s">
        <v>810</v>
      </c>
      <c r="B47" s="99" t="s">
        <v>829</v>
      </c>
      <c r="C47" s="98">
        <f t="shared" si="1"/>
        <v>3.9718625415966522</v>
      </c>
      <c r="D47" s="98">
        <v>26.282494810714638</v>
      </c>
      <c r="E47" s="98">
        <v>68.956541794339543</v>
      </c>
      <c r="F47" s="98">
        <f t="shared" si="2"/>
        <v>71.506733307872395</v>
      </c>
      <c r="G47" s="98">
        <f t="shared" si="0"/>
        <v>4.0034538299320861</v>
      </c>
      <c r="H47" s="98"/>
      <c r="I47" s="98"/>
      <c r="J47" s="98"/>
      <c r="K47" s="98"/>
      <c r="L47" s="98"/>
    </row>
    <row r="48" spans="1:12">
      <c r="A48" s="98" t="s">
        <v>800</v>
      </c>
      <c r="B48" s="99" t="s">
        <v>830</v>
      </c>
      <c r="C48" s="98">
        <f t="shared" si="1"/>
        <v>4.8821311808781891</v>
      </c>
      <c r="D48" s="98">
        <v>28.926744568022901</v>
      </c>
      <c r="E48" s="98">
        <v>65.416803541539565</v>
      </c>
      <c r="F48" s="98">
        <f t="shared" si="2"/>
        <v>68.387406987009726</v>
      </c>
      <c r="G48" s="98">
        <f t="shared" si="0"/>
        <v>4.9202295371421361</v>
      </c>
      <c r="H48" s="98"/>
      <c r="I48" s="98"/>
      <c r="J48" s="98"/>
      <c r="K48" s="98"/>
      <c r="L48" s="98"/>
    </row>
    <row r="49" spans="1:12">
      <c r="A49" s="98" t="s">
        <v>810</v>
      </c>
      <c r="B49" s="99" t="s">
        <v>831</v>
      </c>
      <c r="C49" s="98">
        <f t="shared" si="1"/>
        <v>1.6238069989395545</v>
      </c>
      <c r="D49" s="98">
        <v>36.358364262990456</v>
      </c>
      <c r="E49" s="98">
        <v>61.27883085896076</v>
      </c>
      <c r="F49" s="98">
        <f t="shared" si="2"/>
        <v>62.552999699529259</v>
      </c>
      <c r="G49" s="98">
        <f t="shared" si="0"/>
        <v>1.6358962374386539</v>
      </c>
      <c r="H49" s="98"/>
      <c r="I49" s="98"/>
      <c r="J49" s="98"/>
      <c r="K49" s="98"/>
      <c r="L49" s="98"/>
    </row>
    <row r="50" spans="1:12">
      <c r="A50" s="98" t="s">
        <v>832</v>
      </c>
      <c r="B50" s="99" t="s">
        <v>833</v>
      </c>
      <c r="C50" s="98">
        <f t="shared" si="1"/>
        <v>3.1064599889841844</v>
      </c>
      <c r="D50" s="98">
        <v>37.66149972460461</v>
      </c>
      <c r="E50" s="98">
        <v>59.680541348650564</v>
      </c>
      <c r="F50" s="98">
        <f t="shared" si="2"/>
        <v>60.960363465455117</v>
      </c>
      <c r="G50" s="98">
        <f t="shared" si="0"/>
        <v>3.0925896913676953</v>
      </c>
      <c r="H50" s="98"/>
      <c r="I50" s="98"/>
      <c r="J50" s="98"/>
      <c r="K50" s="98"/>
      <c r="L50" s="98"/>
    </row>
    <row r="51" spans="1:12">
      <c r="A51" s="98" t="s">
        <v>789</v>
      </c>
      <c r="B51" s="99" t="s">
        <v>834</v>
      </c>
      <c r="C51" s="98">
        <f t="shared" si="1"/>
        <v>4.257240534090176</v>
      </c>
      <c r="D51" s="98">
        <v>18.062633038766688</v>
      </c>
      <c r="E51" s="98">
        <v>77.009288524801647</v>
      </c>
      <c r="F51" s="98">
        <f t="shared" si="2"/>
        <v>79.672381323462574</v>
      </c>
      <c r="G51" s="98">
        <f t="shared" si="0"/>
        <v>4.2859925969218784</v>
      </c>
      <c r="H51" s="98"/>
      <c r="I51" s="98"/>
      <c r="J51" s="98"/>
      <c r="K51" s="98"/>
      <c r="L51" s="98"/>
    </row>
    <row r="52" spans="1:12">
      <c r="A52" s="98" t="s">
        <v>835</v>
      </c>
      <c r="B52" s="99" t="s">
        <v>836</v>
      </c>
      <c r="C52" s="98">
        <f t="shared" si="1"/>
        <v>1.9794991406825435</v>
      </c>
      <c r="D52" s="98">
        <v>46.470660446845066</v>
      </c>
      <c r="E52" s="98">
        <v>51.000491038546514</v>
      </c>
      <c r="F52" s="98">
        <f t="shared" si="2"/>
        <v>52.27742632309829</v>
      </c>
      <c r="G52" s="98">
        <f t="shared" si="0"/>
        <v>1.9904335750655766</v>
      </c>
      <c r="H52" s="98"/>
      <c r="I52" s="98"/>
      <c r="J52" s="98"/>
      <c r="K52" s="98"/>
      <c r="L52" s="98"/>
    </row>
    <row r="53" spans="1:12">
      <c r="A53" s="98" t="s">
        <v>789</v>
      </c>
      <c r="B53" s="99" t="s">
        <v>837</v>
      </c>
      <c r="C53" s="98">
        <f>Q178+R178</f>
        <v>4.4277862694721781</v>
      </c>
      <c r="D53" s="98">
        <v>20.735633679144041</v>
      </c>
      <c r="E53" s="98">
        <v>74.049562587401226</v>
      </c>
      <c r="F53" s="98">
        <f t="shared" si="2"/>
        <v>76.868423640475967</v>
      </c>
      <c r="G53" s="98">
        <f t="shared" si="0"/>
        <v>4.4629101517684457</v>
      </c>
      <c r="H53" s="98"/>
      <c r="I53" s="98"/>
      <c r="J53" s="98"/>
      <c r="K53" s="98"/>
      <c r="L53" s="98"/>
    </row>
    <row r="54" spans="1:12">
      <c r="A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98"/>
      <c r="C55" s="98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98"/>
      <c r="C56" s="98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101" t="s">
        <v>838</v>
      </c>
      <c r="B57" s="101" t="s">
        <v>540</v>
      </c>
      <c r="C57" s="101" t="s">
        <v>786</v>
      </c>
      <c r="D57" s="101" t="s">
        <v>787</v>
      </c>
      <c r="E57" s="101" t="s">
        <v>788</v>
      </c>
      <c r="F57" s="98" t="s">
        <v>784</v>
      </c>
      <c r="G57" s="98" t="s">
        <v>556</v>
      </c>
      <c r="H57" s="101"/>
    </row>
    <row r="58" spans="1:12">
      <c r="A58" s="98" t="s">
        <v>795</v>
      </c>
      <c r="B58" s="99" t="s">
        <v>839</v>
      </c>
      <c r="C58" s="99">
        <f>T103+U103</f>
        <v>3.0844736243377646</v>
      </c>
      <c r="D58" s="99">
        <v>21.168784736893425</v>
      </c>
      <c r="E58" s="99">
        <v>75.151948516267439</v>
      </c>
      <c r="F58" s="98">
        <f>IF(D58+E58=0,G58/2,+E58/(D58+E58)*(100-G58)+0.5*G58)</f>
        <v>77.153086581218957</v>
      </c>
      <c r="G58" s="98">
        <f t="shared" ref="G58:G93" si="3">100*C58/(C58+D58+E58)</f>
        <v>3.1029296364111949</v>
      </c>
    </row>
    <row r="59" spans="1:12">
      <c r="A59" s="98" t="s">
        <v>789</v>
      </c>
      <c r="B59" s="99" t="s">
        <v>840</v>
      </c>
      <c r="C59" s="99">
        <f t="shared" ref="C59:C93" si="4">T104+U104</f>
        <v>2.9208820549112966</v>
      </c>
      <c r="D59" s="99">
        <v>16.11632058932334</v>
      </c>
      <c r="E59" s="99">
        <v>80.229360011580596</v>
      </c>
      <c r="F59" s="98">
        <f>IF(D59+E59=0,G59/2,+E59/(D59+E59)*(100-G59)+0.5*G59)</f>
        <v>82.293371356352367</v>
      </c>
      <c r="G59" s="98">
        <f t="shared" si="3"/>
        <v>2.9424631787027891</v>
      </c>
    </row>
    <row r="60" spans="1:12">
      <c r="A60" s="98" t="s">
        <v>795</v>
      </c>
      <c r="B60" s="99" t="s">
        <v>841</v>
      </c>
      <c r="C60" s="99">
        <f t="shared" si="4"/>
        <v>3.3116142694249882</v>
      </c>
      <c r="D60" s="99">
        <v>16.308845088776675</v>
      </c>
      <c r="E60" s="99">
        <v>79.747515882065485</v>
      </c>
      <c r="F60" s="98">
        <f>IF(D60+E60=0,G60/2,+E60/(D60+E60)*(100-G60)+0.5*G60)</f>
        <v>81.921084554604761</v>
      </c>
      <c r="G60" s="98">
        <f t="shared" si="3"/>
        <v>3.3326776171273069</v>
      </c>
    </row>
    <row r="61" spans="1:12">
      <c r="A61" s="98" t="s">
        <v>795</v>
      </c>
      <c r="B61" s="99" t="s">
        <v>842</v>
      </c>
      <c r="C61" s="99">
        <f t="shared" si="4"/>
        <v>2.3206681952178183</v>
      </c>
      <c r="D61" s="99">
        <v>25.419259744513592</v>
      </c>
      <c r="E61" s="99">
        <v>71.603340976089086</v>
      </c>
      <c r="F61" s="98">
        <f t="shared" ref="F61:F93" si="5">IF(D61+E61=0,G61/2,+E61/(D61+E61)*(100-G61)+0.5*G61)</f>
        <v>73.244695758255162</v>
      </c>
      <c r="G61" s="98">
        <f t="shared" si="3"/>
        <v>2.3360094957055013</v>
      </c>
    </row>
    <row r="62" spans="1:12">
      <c r="A62" s="98" t="s">
        <v>843</v>
      </c>
      <c r="B62" s="99" t="s">
        <v>844</v>
      </c>
      <c r="C62" s="99">
        <f t="shared" si="4"/>
        <v>2.8187039081121723</v>
      </c>
      <c r="D62" s="99">
        <v>24.200540704835948</v>
      </c>
      <c r="E62" s="99">
        <v>72.30727391979012</v>
      </c>
      <c r="F62" s="98">
        <f t="shared" si="5"/>
        <v>74.216459977452104</v>
      </c>
      <c r="G62" s="98">
        <f t="shared" si="3"/>
        <v>2.8378160734417781</v>
      </c>
    </row>
    <row r="63" spans="1:12">
      <c r="A63" s="99" t="s">
        <v>797</v>
      </c>
      <c r="B63" s="99" t="s">
        <v>845</v>
      </c>
      <c r="C63" s="99">
        <f t="shared" si="4"/>
        <v>3.0286244929212627</v>
      </c>
      <c r="D63" s="99">
        <v>20.578029031785078</v>
      </c>
      <c r="E63" s="99">
        <v>75.676512275785669</v>
      </c>
      <c r="F63" s="98">
        <f t="shared" si="5"/>
        <v>77.748149849854798</v>
      </c>
      <c r="G63" s="98">
        <f t="shared" si="3"/>
        <v>3.0504914589521013</v>
      </c>
    </row>
    <row r="64" spans="1:12">
      <c r="A64" s="98" t="s">
        <v>832</v>
      </c>
      <c r="B64" s="99" t="s">
        <v>846</v>
      </c>
      <c r="C64" s="99">
        <f t="shared" si="4"/>
        <v>5.009462877049593</v>
      </c>
      <c r="D64" s="99">
        <v>21.479893479826487</v>
      </c>
      <c r="E64" s="99">
        <v>72.91774833771585</v>
      </c>
      <c r="F64" s="98">
        <f t="shared" si="5"/>
        <v>75.872323218708416</v>
      </c>
      <c r="G64" s="98">
        <f t="shared" si="3"/>
        <v>5.0393408926254786</v>
      </c>
    </row>
    <row r="65" spans="1:7">
      <c r="A65" s="98" t="s">
        <v>795</v>
      </c>
      <c r="B65" s="99" t="s">
        <v>847</v>
      </c>
      <c r="C65" s="99">
        <f t="shared" si="4"/>
        <v>2.7222865193981782</v>
      </c>
      <c r="D65" s="99">
        <v>23.85648870326574</v>
      </c>
      <c r="E65" s="99">
        <v>72.793907982354611</v>
      </c>
      <c r="F65" s="98">
        <f t="shared" si="5"/>
        <v>74.623174951472691</v>
      </c>
      <c r="G65" s="98">
        <f t="shared" si="3"/>
        <v>2.7394716853742933</v>
      </c>
    </row>
    <row r="66" spans="1:7">
      <c r="A66" s="98" t="s">
        <v>823</v>
      </c>
      <c r="B66" s="99" t="s">
        <v>848</v>
      </c>
      <c r="C66" s="99">
        <f t="shared" si="4"/>
        <v>4.7465489031151211</v>
      </c>
      <c r="D66" s="99">
        <v>27.127448332830298</v>
      </c>
      <c r="E66" s="99">
        <v>67.463582786611809</v>
      </c>
      <c r="F66" s="98">
        <f t="shared" si="5"/>
        <v>70.302555409857035</v>
      </c>
      <c r="G66" s="98">
        <f t="shared" si="3"/>
        <v>4.7782006588415902</v>
      </c>
    </row>
    <row r="67" spans="1:7">
      <c r="A67" s="98" t="s">
        <v>832</v>
      </c>
      <c r="B67" s="99" t="s">
        <v>849</v>
      </c>
      <c r="C67" s="99">
        <f t="shared" si="4"/>
        <v>4.4527851232619637</v>
      </c>
      <c r="D67" s="99">
        <v>23.712360317324915</v>
      </c>
      <c r="E67" s="99">
        <v>71.164377719013899</v>
      </c>
      <c r="F67" s="98">
        <f t="shared" si="5"/>
        <v>73.886159870839194</v>
      </c>
      <c r="G67" s="98">
        <f t="shared" si="3"/>
        <v>4.4828415375631208</v>
      </c>
    </row>
    <row r="68" spans="1:7">
      <c r="A68" s="98" t="s">
        <v>810</v>
      </c>
      <c r="B68" s="99" t="s">
        <v>850</v>
      </c>
      <c r="C68" s="99">
        <f t="shared" si="4"/>
        <v>3.0792942874008</v>
      </c>
      <c r="D68" s="99">
        <v>16.660654554994426</v>
      </c>
      <c r="E68" s="99">
        <v>79.581229094248044</v>
      </c>
      <c r="F68" s="98">
        <f t="shared" si="5"/>
        <v>81.67530623699939</v>
      </c>
      <c r="G68" s="98">
        <f t="shared" si="3"/>
        <v>3.1003400799022685</v>
      </c>
    </row>
    <row r="69" spans="1:7">
      <c r="A69" s="98" t="s">
        <v>823</v>
      </c>
      <c r="B69" s="99" t="s">
        <v>851</v>
      </c>
      <c r="C69" s="99">
        <f t="shared" si="4"/>
        <v>3.9552202002268579</v>
      </c>
      <c r="D69" s="99">
        <v>18.283441008696222</v>
      </c>
      <c r="E69" s="99">
        <v>77.010077098847617</v>
      </c>
      <c r="F69" s="98">
        <f t="shared" si="5"/>
        <v>79.585583198065407</v>
      </c>
      <c r="G69" s="98">
        <f t="shared" si="3"/>
        <v>3.9851591744790813</v>
      </c>
    </row>
    <row r="70" spans="1:7">
      <c r="A70" s="98" t="s">
        <v>795</v>
      </c>
      <c r="B70" s="99" t="s">
        <v>852</v>
      </c>
      <c r="C70" s="99">
        <f t="shared" si="4"/>
        <v>6.2226649442014654</v>
      </c>
      <c r="D70" s="99">
        <v>34.996653644414693</v>
      </c>
      <c r="E70" s="99">
        <v>58.089620071907731</v>
      </c>
      <c r="F70" s="98">
        <f t="shared" si="5"/>
        <v>61.626831752997411</v>
      </c>
      <c r="G70" s="98">
        <f t="shared" si="3"/>
        <v>6.2659666170362813</v>
      </c>
    </row>
    <row r="71" spans="1:7">
      <c r="A71" s="98" t="s">
        <v>800</v>
      </c>
      <c r="B71" s="99" t="s">
        <v>853</v>
      </c>
      <c r="C71" s="99">
        <f t="shared" si="4"/>
        <v>2.9873161494637519</v>
      </c>
      <c r="D71" s="99">
        <v>17.133808909711224</v>
      </c>
      <c r="E71" s="99">
        <v>79.134494523253707</v>
      </c>
      <c r="F71" s="98">
        <f t="shared" si="5"/>
        <v>81.232833906221742</v>
      </c>
      <c r="G71" s="98">
        <f t="shared" si="3"/>
        <v>3.0097199151357668</v>
      </c>
    </row>
    <row r="72" spans="1:7">
      <c r="A72" s="98" t="s">
        <v>854</v>
      </c>
      <c r="B72" s="99" t="s">
        <v>855</v>
      </c>
      <c r="C72" s="99">
        <f t="shared" si="4"/>
        <v>3.5315584307870944</v>
      </c>
      <c r="D72" s="99">
        <v>13.441154516048767</v>
      </c>
      <c r="E72" s="99">
        <v>82.227751513643511</v>
      </c>
      <c r="F72" s="98">
        <f t="shared" si="5"/>
        <v>84.670501479858856</v>
      </c>
      <c r="G72" s="98">
        <f t="shared" si="3"/>
        <v>3.5600220724712814</v>
      </c>
    </row>
    <row r="73" spans="1:7">
      <c r="A73" s="98" t="s">
        <v>800</v>
      </c>
      <c r="B73" s="99" t="s">
        <v>856</v>
      </c>
      <c r="C73" s="99">
        <f t="shared" si="4"/>
        <v>6.0743139215592903</v>
      </c>
      <c r="D73" s="99">
        <v>17.743599511134391</v>
      </c>
      <c r="E73" s="99">
        <v>75.502753837118874</v>
      </c>
      <c r="F73" s="98">
        <f t="shared" si="5"/>
        <v>79.077107471034751</v>
      </c>
      <c r="G73" s="98">
        <f t="shared" si="3"/>
        <v>6.1158609668397919</v>
      </c>
    </row>
    <row r="74" spans="1:7">
      <c r="A74" s="98" t="s">
        <v>800</v>
      </c>
      <c r="B74" s="99" t="s">
        <v>857</v>
      </c>
      <c r="C74" s="99">
        <f t="shared" si="4"/>
        <v>4.1055625287977238</v>
      </c>
      <c r="D74" s="99">
        <v>28.15901110599151</v>
      </c>
      <c r="E74" s="99">
        <v>67.090357330113278</v>
      </c>
      <c r="F74" s="98">
        <f t="shared" si="5"/>
        <v>69.592055394751569</v>
      </c>
      <c r="G74" s="98">
        <f t="shared" si="3"/>
        <v>4.1322181887963154</v>
      </c>
    </row>
    <row r="75" spans="1:7">
      <c r="A75" s="98" t="s">
        <v>789</v>
      </c>
      <c r="B75" s="99" t="s">
        <v>858</v>
      </c>
      <c r="C75" s="99">
        <f t="shared" si="4"/>
        <v>3.8977771254301419</v>
      </c>
      <c r="D75" s="99">
        <v>3.8472201836358595</v>
      </c>
      <c r="E75" s="99">
        <v>91.578192018526678</v>
      </c>
      <c r="F75" s="98">
        <f t="shared" si="5"/>
        <v>94.164395257955405</v>
      </c>
      <c r="G75" s="98">
        <f t="shared" si="3"/>
        <v>3.9243374601819316</v>
      </c>
    </row>
    <row r="76" spans="1:7">
      <c r="A76" s="99" t="s">
        <v>797</v>
      </c>
      <c r="B76" s="99" t="s">
        <v>859</v>
      </c>
      <c r="C76" s="99">
        <f t="shared" si="4"/>
        <v>5.8493019224220664</v>
      </c>
      <c r="D76" s="99">
        <v>35.36977989660403</v>
      </c>
      <c r="E76" s="99">
        <v>58.138562981766405</v>
      </c>
      <c r="F76" s="98">
        <f t="shared" si="5"/>
        <v>61.457992553473233</v>
      </c>
      <c r="G76" s="98">
        <f t="shared" si="3"/>
        <v>5.8871181318253338</v>
      </c>
    </row>
    <row r="77" spans="1:7">
      <c r="A77" s="98" t="s">
        <v>810</v>
      </c>
      <c r="B77" s="99" t="s">
        <v>860</v>
      </c>
      <c r="C77" s="99">
        <f t="shared" si="4"/>
        <v>3.4040358455289796</v>
      </c>
      <c r="D77" s="99">
        <v>15.47772548513958</v>
      </c>
      <c r="E77" s="99">
        <v>80.254335632776744</v>
      </c>
      <c r="F77" s="98">
        <f t="shared" si="5"/>
        <v>82.670546920725769</v>
      </c>
      <c r="G77" s="98">
        <f t="shared" si="3"/>
        <v>3.4336996813422638</v>
      </c>
    </row>
    <row r="78" spans="1:7">
      <c r="A78" s="98" t="s">
        <v>810</v>
      </c>
      <c r="B78" s="99" t="s">
        <v>861</v>
      </c>
      <c r="C78" s="99">
        <f t="shared" si="4"/>
        <v>1.5954974100146102</v>
      </c>
      <c r="D78" s="99">
        <v>33.146832248638596</v>
      </c>
      <c r="E78" s="99">
        <v>64.517200159383719</v>
      </c>
      <c r="F78" s="98">
        <f t="shared" si="5"/>
        <v>65.802194493694188</v>
      </c>
      <c r="G78" s="98">
        <f t="shared" si="3"/>
        <v>1.6073997256882884</v>
      </c>
    </row>
    <row r="79" spans="1:7">
      <c r="A79" s="98" t="s">
        <v>810</v>
      </c>
      <c r="B79" s="99" t="s">
        <v>862</v>
      </c>
      <c r="C79" s="99">
        <f t="shared" si="4"/>
        <v>1.6660209221232081</v>
      </c>
      <c r="D79" s="99">
        <v>32.605256360583752</v>
      </c>
      <c r="E79" s="99">
        <v>64.905398424383307</v>
      </c>
      <c r="F79" s="98">
        <f t="shared" si="5"/>
        <v>66.28414233160791</v>
      </c>
      <c r="G79" s="98">
        <f t="shared" si="3"/>
        <v>1.6798515480027347</v>
      </c>
    </row>
    <row r="80" spans="1:7">
      <c r="A80" s="98" t="s">
        <v>810</v>
      </c>
      <c r="B80" s="99" t="s">
        <v>863</v>
      </c>
      <c r="C80" s="99">
        <f t="shared" si="4"/>
        <v>2.8544120267621378</v>
      </c>
      <c r="D80" s="99">
        <v>18.372239952048467</v>
      </c>
      <c r="E80" s="99">
        <v>77.895316625897067</v>
      </c>
      <c r="F80" s="98">
        <f t="shared" si="5"/>
        <v>80.025168744994858</v>
      </c>
      <c r="G80" s="98">
        <f t="shared" si="3"/>
        <v>2.8796966675927895</v>
      </c>
    </row>
    <row r="81" spans="1:7">
      <c r="A81" s="98" t="s">
        <v>864</v>
      </c>
      <c r="B81" s="99" t="s">
        <v>865</v>
      </c>
      <c r="C81" s="99">
        <f t="shared" si="4"/>
        <v>3.3240509570450039</v>
      </c>
      <c r="D81" s="99">
        <v>25.921835990013445</v>
      </c>
      <c r="E81" s="99">
        <v>70.025926637219143</v>
      </c>
      <c r="F81" s="98">
        <f t="shared" si="5"/>
        <v>72.213803221074016</v>
      </c>
      <c r="G81" s="98">
        <f t="shared" si="3"/>
        <v>3.348433797094907</v>
      </c>
    </row>
    <row r="82" spans="1:7">
      <c r="A82" s="98" t="s">
        <v>800</v>
      </c>
      <c r="B82" s="99" t="s">
        <v>866</v>
      </c>
      <c r="C82" s="99">
        <f t="shared" si="4"/>
        <v>2.8875724320999643</v>
      </c>
      <c r="D82" s="99">
        <v>18.316014373118385</v>
      </c>
      <c r="E82" s="99">
        <v>78.090706030882785</v>
      </c>
      <c r="F82" s="98">
        <f t="shared" si="5"/>
        <v>80.099762005672758</v>
      </c>
      <c r="G82" s="98">
        <f t="shared" si="3"/>
        <v>2.9080950673230528</v>
      </c>
    </row>
    <row r="83" spans="1:7">
      <c r="A83" s="98" t="s">
        <v>800</v>
      </c>
      <c r="B83" s="99" t="s">
        <v>867</v>
      </c>
      <c r="C83" s="99">
        <f t="shared" si="4"/>
        <v>1.7504015054426292</v>
      </c>
      <c r="D83" s="99">
        <v>28.175137485197016</v>
      </c>
      <c r="E83" s="99">
        <v>69.256849926187883</v>
      </c>
      <c r="F83" s="98">
        <f t="shared" si="5"/>
        <v>70.710184988305343</v>
      </c>
      <c r="G83" s="98">
        <f t="shared" si="3"/>
        <v>1.7648309589623645</v>
      </c>
    </row>
    <row r="84" spans="1:7">
      <c r="A84" s="98" t="s">
        <v>800</v>
      </c>
      <c r="B84" s="99" t="s">
        <v>868</v>
      </c>
      <c r="C84" s="99">
        <f t="shared" si="4"/>
        <v>3.2595776551230076</v>
      </c>
      <c r="D84" s="99">
        <v>16.787964636350313</v>
      </c>
      <c r="E84" s="99">
        <v>79.333756655106725</v>
      </c>
      <c r="F84" s="98">
        <f t="shared" si="5"/>
        <v>81.467586297285351</v>
      </c>
      <c r="G84" s="98">
        <f t="shared" si="3"/>
        <v>3.2798702468913317</v>
      </c>
    </row>
    <row r="85" spans="1:7">
      <c r="A85" s="98" t="s">
        <v>864</v>
      </c>
      <c r="B85" s="99" t="s">
        <v>869</v>
      </c>
      <c r="C85" s="99">
        <f t="shared" si="4"/>
        <v>2.8824797756269964</v>
      </c>
      <c r="D85" s="99">
        <v>18.22544299077542</v>
      </c>
      <c r="E85" s="99">
        <v>78.143086425757517</v>
      </c>
      <c r="F85" s="98">
        <f t="shared" si="5"/>
        <v>80.184903872854093</v>
      </c>
      <c r="G85" s="98">
        <f t="shared" si="3"/>
        <v>2.9042322079025169</v>
      </c>
    </row>
    <row r="86" spans="1:7">
      <c r="A86" s="98" t="s">
        <v>870</v>
      </c>
      <c r="B86" s="99" t="s">
        <v>871</v>
      </c>
      <c r="C86" s="99">
        <f t="shared" si="4"/>
        <v>1.8875646650514046</v>
      </c>
      <c r="D86" s="99">
        <v>32.918603889725624</v>
      </c>
      <c r="E86" s="99">
        <v>64.519350402724115</v>
      </c>
      <c r="F86" s="98">
        <f t="shared" si="5"/>
        <v>65.9076674578059</v>
      </c>
      <c r="G86" s="98">
        <f t="shared" si="3"/>
        <v>1.9003823839662446</v>
      </c>
    </row>
    <row r="87" spans="1:7">
      <c r="A87" s="98" t="s">
        <v>810</v>
      </c>
      <c r="B87" s="99" t="s">
        <v>872</v>
      </c>
      <c r="C87" s="99">
        <f t="shared" si="4"/>
        <v>2.4801287054588315</v>
      </c>
      <c r="D87" s="99">
        <v>25.299861418627248</v>
      </c>
      <c r="E87" s="99">
        <v>71.407636311505442</v>
      </c>
      <c r="F87" s="98">
        <f t="shared" si="5"/>
        <v>73.242705037819775</v>
      </c>
      <c r="G87" s="98">
        <f t="shared" si="3"/>
        <v>2.5004416322728802</v>
      </c>
    </row>
    <row r="88" spans="1:7">
      <c r="A88" s="98" t="s">
        <v>800</v>
      </c>
      <c r="B88" s="99" t="s">
        <v>873</v>
      </c>
      <c r="C88" s="99">
        <f t="shared" si="4"/>
        <v>4.5314569272254408</v>
      </c>
      <c r="D88" s="99">
        <v>26.478706939192314</v>
      </c>
      <c r="E88" s="99">
        <v>68.318095511623824</v>
      </c>
      <c r="F88" s="98">
        <f t="shared" si="5"/>
        <v>71.061170725438544</v>
      </c>
      <c r="G88" s="98">
        <f t="shared" si="3"/>
        <v>4.5621024224121323</v>
      </c>
    </row>
    <row r="89" spans="1:7">
      <c r="A89" s="98" t="s">
        <v>810</v>
      </c>
      <c r="B89" s="99" t="s">
        <v>872</v>
      </c>
      <c r="C89" s="99">
        <f t="shared" si="4"/>
        <v>3.1536843447220804</v>
      </c>
      <c r="D89" s="99">
        <v>21.473419173890871</v>
      </c>
      <c r="E89" s="99">
        <v>74.824706782253955</v>
      </c>
      <c r="F89" s="98">
        <f t="shared" si="5"/>
        <v>76.822682989360331</v>
      </c>
      <c r="G89" s="98">
        <f t="shared" si="3"/>
        <v>3.1710678118189972</v>
      </c>
    </row>
    <row r="90" spans="1:7">
      <c r="A90" s="98" t="s">
        <v>800</v>
      </c>
      <c r="B90" s="99" t="s">
        <v>873</v>
      </c>
      <c r="C90" s="99">
        <f t="shared" si="4"/>
        <v>6.8193523466168804</v>
      </c>
      <c r="D90" s="99">
        <v>22.527843945149037</v>
      </c>
      <c r="E90" s="99">
        <v>70.020279405137444</v>
      </c>
      <c r="F90" s="98">
        <f t="shared" si="5"/>
        <v>73.897374431072734</v>
      </c>
      <c r="G90" s="98">
        <f t="shared" si="3"/>
        <v>6.8627609776640375</v>
      </c>
    </row>
    <row r="91" spans="1:7">
      <c r="A91" s="98" t="s">
        <v>800</v>
      </c>
      <c r="B91" s="99" t="s">
        <v>874</v>
      </c>
      <c r="C91" s="99">
        <f t="shared" si="4"/>
        <v>2.0520262784201737</v>
      </c>
      <c r="D91" s="99">
        <v>40.044941716211788</v>
      </c>
      <c r="E91" s="99">
        <v>57.129035781720589</v>
      </c>
      <c r="F91" s="98">
        <f t="shared" si="5"/>
        <v>58.608677874408286</v>
      </c>
      <c r="G91" s="98">
        <f t="shared" si="3"/>
        <v>2.0680327739946844</v>
      </c>
    </row>
    <row r="92" spans="1:7">
      <c r="A92" s="98" t="s">
        <v>800</v>
      </c>
      <c r="B92" s="99" t="s">
        <v>875</v>
      </c>
      <c r="C92" s="99">
        <f t="shared" si="4"/>
        <v>1.7433832947948034</v>
      </c>
      <c r="D92" s="99">
        <v>9.1311363598556063</v>
      </c>
      <c r="E92" s="99">
        <v>88.361918387037747</v>
      </c>
      <c r="F92" s="98">
        <f t="shared" si="5"/>
        <v>89.92020652429008</v>
      </c>
      <c r="G92" s="98">
        <f t="shared" si="3"/>
        <v>1.7567975324370537</v>
      </c>
    </row>
    <row r="93" spans="1:7">
      <c r="A93" s="98" t="s">
        <v>876</v>
      </c>
      <c r="B93" s="99" t="s">
        <v>877</v>
      </c>
      <c r="C93" s="99">
        <f t="shared" si="4"/>
        <v>1.10271628614413</v>
      </c>
      <c r="D93" s="99">
        <v>37.229487327855573</v>
      </c>
      <c r="E93" s="99">
        <v>61.080893415113991</v>
      </c>
      <c r="F93" s="98">
        <f t="shared" si="5"/>
        <v>61.996108561165443</v>
      </c>
      <c r="G93" s="98">
        <f t="shared" si="3"/>
        <v>1.1092263686556243</v>
      </c>
    </row>
    <row r="100" spans="1:26" s="101" customFormat="1">
      <c r="O100" s="99"/>
      <c r="P100" s="99"/>
    </row>
    <row r="102" spans="1:26" s="101" customFormat="1">
      <c r="A102" s="101" t="s">
        <v>878</v>
      </c>
      <c r="B102" s="101" t="s">
        <v>540</v>
      </c>
      <c r="C102" s="101" t="s">
        <v>879</v>
      </c>
      <c r="F102" s="101" t="s">
        <v>880</v>
      </c>
      <c r="G102" s="101" t="s">
        <v>881</v>
      </c>
      <c r="H102" s="101" t="s">
        <v>882</v>
      </c>
      <c r="K102" s="101" t="s">
        <v>883</v>
      </c>
      <c r="L102" s="101" t="s">
        <v>884</v>
      </c>
      <c r="N102" s="101" t="s">
        <v>885</v>
      </c>
      <c r="O102" s="101" t="s">
        <v>886</v>
      </c>
      <c r="P102" s="101" t="s">
        <v>887</v>
      </c>
      <c r="Q102" s="101" t="s">
        <v>888</v>
      </c>
      <c r="R102" s="101" t="s">
        <v>889</v>
      </c>
      <c r="S102" s="101" t="s">
        <v>890</v>
      </c>
      <c r="T102" s="101" t="s">
        <v>891</v>
      </c>
      <c r="U102" s="101" t="s">
        <v>892</v>
      </c>
      <c r="V102" s="101" t="s">
        <v>893</v>
      </c>
      <c r="W102" s="101" t="s">
        <v>894</v>
      </c>
      <c r="X102" s="101" t="s">
        <v>895</v>
      </c>
      <c r="Z102" s="101" t="s">
        <v>896</v>
      </c>
    </row>
    <row r="103" spans="1:26">
      <c r="A103" s="99" t="s">
        <v>897</v>
      </c>
      <c r="B103" s="99" t="s">
        <v>839</v>
      </c>
      <c r="C103" s="104"/>
      <c r="F103" s="99">
        <v>0.36599999999999999</v>
      </c>
      <c r="G103" s="99">
        <v>0</v>
      </c>
      <c r="H103" s="99">
        <v>29.311</v>
      </c>
      <c r="K103" s="99">
        <v>90.844999999999999</v>
      </c>
      <c r="L103" s="99">
        <f>K103-H103</f>
        <v>61.533999999999999</v>
      </c>
      <c r="N103" s="99">
        <v>13.026</v>
      </c>
      <c r="O103" s="99">
        <v>46.244</v>
      </c>
      <c r="P103" s="99">
        <v>1.72</v>
      </c>
      <c r="Q103" s="99">
        <v>0.17799999999999999</v>
      </c>
      <c r="R103" s="99">
        <f>N103*X103</f>
        <v>21.168784736893425</v>
      </c>
      <c r="S103" s="99">
        <f>O103*X103</f>
        <v>75.151948516267439</v>
      </c>
      <c r="T103" s="99">
        <f>P103*X103</f>
        <v>2.7952026521922839</v>
      </c>
      <c r="U103" s="99">
        <f>Q103*X103</f>
        <v>0.28927097214548053</v>
      </c>
      <c r="V103" s="99">
        <f>G103*X103</f>
        <v>0</v>
      </c>
      <c r="W103" s="99">
        <f>F103*X103</f>
        <v>0.59479312250138139</v>
      </c>
      <c r="X103" s="99">
        <f>100/L103</f>
        <v>1.6251178210420256</v>
      </c>
      <c r="Y103" s="99">
        <f>L103*X103</f>
        <v>100</v>
      </c>
      <c r="Z103" s="99">
        <f>R103+S103+T103+U103+V103+W103</f>
        <v>100.00000000000001</v>
      </c>
    </row>
    <row r="104" spans="1:26">
      <c r="A104" s="99" t="s">
        <v>898</v>
      </c>
      <c r="B104" s="99" t="s">
        <v>840</v>
      </c>
      <c r="C104" s="104"/>
      <c r="F104" s="99">
        <v>0.44800000000000001</v>
      </c>
      <c r="G104" s="99">
        <v>8.0000000000000002E-3</v>
      </c>
      <c r="H104" s="99">
        <v>32.002000000000002</v>
      </c>
      <c r="K104" s="99">
        <v>94.174999999999997</v>
      </c>
      <c r="L104" s="99">
        <f t="shared" ref="L104:L138" si="6">K104-H104</f>
        <v>62.172999999999995</v>
      </c>
      <c r="N104" s="99">
        <v>10.02</v>
      </c>
      <c r="O104" s="99">
        <v>49.881</v>
      </c>
      <c r="P104" s="99">
        <v>1.637</v>
      </c>
      <c r="Q104" s="99">
        <v>0.17899999999999999</v>
      </c>
      <c r="R104" s="99">
        <f t="shared" ref="R104:R138" si="7">N104*X104</f>
        <v>16.11632058932334</v>
      </c>
      <c r="S104" s="99">
        <f t="shared" ref="S104:S137" si="8">O104*X104</f>
        <v>80.229360011580596</v>
      </c>
      <c r="T104" s="99">
        <f t="shared" ref="T104:T138" si="9">P104*X104</f>
        <v>2.6329757290142028</v>
      </c>
      <c r="U104" s="99">
        <f t="shared" ref="U104:U138" si="10">Q104*X104</f>
        <v>0.28790632589709364</v>
      </c>
      <c r="V104" s="99">
        <f t="shared" ref="V104:V138" si="11">G104*X104</f>
        <v>1.2867321827803068E-2</v>
      </c>
      <c r="W104" s="99">
        <f t="shared" ref="W104:W138" si="12">F104*X104</f>
        <v>0.72057002235697176</v>
      </c>
      <c r="X104" s="99">
        <f t="shared" ref="X104:X138" si="13">100/L104</f>
        <v>1.6084152284753834</v>
      </c>
      <c r="Y104" s="99">
        <f t="shared" ref="Y104:Y138" si="14">L104*X104</f>
        <v>100</v>
      </c>
      <c r="Z104" s="99">
        <f t="shared" ref="Z104:Z138" si="15">R104+S104+T104+U104+V104+W104</f>
        <v>100</v>
      </c>
    </row>
    <row r="105" spans="1:26">
      <c r="A105" s="99" t="s">
        <v>899</v>
      </c>
      <c r="B105" s="99" t="s">
        <v>841</v>
      </c>
      <c r="C105" s="104"/>
      <c r="F105" s="99">
        <v>0.32700000000000001</v>
      </c>
      <c r="G105" s="99">
        <v>6.0999999999999999E-2</v>
      </c>
      <c r="H105" s="99">
        <v>32.835999999999999</v>
      </c>
      <c r="K105" s="105">
        <v>94.225999999999999</v>
      </c>
      <c r="L105" s="99">
        <f t="shared" si="6"/>
        <v>61.39</v>
      </c>
      <c r="N105" s="99">
        <v>10.012</v>
      </c>
      <c r="O105" s="99">
        <v>48.957000000000001</v>
      </c>
      <c r="P105" s="99">
        <v>1.857</v>
      </c>
      <c r="Q105" s="99">
        <v>0.17599999999999999</v>
      </c>
      <c r="R105" s="99">
        <f t="shared" si="7"/>
        <v>16.308845088776675</v>
      </c>
      <c r="S105" s="99">
        <f t="shared" si="8"/>
        <v>79.747515882065485</v>
      </c>
      <c r="T105" s="99">
        <f t="shared" si="9"/>
        <v>3.0249226258348267</v>
      </c>
      <c r="U105" s="99">
        <f t="shared" si="10"/>
        <v>0.28669164359016125</v>
      </c>
      <c r="V105" s="99">
        <f t="shared" si="11"/>
        <v>9.9364717380680895E-2</v>
      </c>
      <c r="W105" s="99">
        <f t="shared" si="12"/>
        <v>0.53266004235217468</v>
      </c>
      <c r="X105" s="99">
        <f t="shared" si="13"/>
        <v>1.6289297931259163</v>
      </c>
      <c r="Y105" s="99">
        <f t="shared" si="14"/>
        <v>100</v>
      </c>
      <c r="Z105" s="99">
        <f t="shared" si="15"/>
        <v>100.00000000000001</v>
      </c>
    </row>
    <row r="106" spans="1:26">
      <c r="A106" s="99" t="s">
        <v>900</v>
      </c>
      <c r="B106" s="99" t="s">
        <v>842</v>
      </c>
      <c r="C106" s="104"/>
      <c r="F106" s="99">
        <v>0.40100000000000002</v>
      </c>
      <c r="G106" s="99">
        <v>0</v>
      </c>
      <c r="H106" s="99">
        <v>29.92</v>
      </c>
      <c r="K106" s="99">
        <v>90.98</v>
      </c>
      <c r="L106" s="99">
        <f t="shared" si="6"/>
        <v>61.06</v>
      </c>
      <c r="N106" s="99">
        <v>15.521000000000001</v>
      </c>
      <c r="O106" s="99">
        <v>43.720999999999997</v>
      </c>
      <c r="P106" s="99">
        <v>1.2789999999999999</v>
      </c>
      <c r="Q106" s="99">
        <v>0.13800000000000001</v>
      </c>
      <c r="R106" s="99">
        <f t="shared" si="7"/>
        <v>25.419259744513592</v>
      </c>
      <c r="S106" s="99">
        <f t="shared" si="8"/>
        <v>71.603340976089086</v>
      </c>
      <c r="T106" s="99">
        <f t="shared" si="9"/>
        <v>2.0946609891909596</v>
      </c>
      <c r="U106" s="99">
        <f t="shared" si="10"/>
        <v>0.22600720602685884</v>
      </c>
      <c r="V106" s="99">
        <f t="shared" si="11"/>
        <v>0</v>
      </c>
      <c r="W106" s="99">
        <f t="shared" si="12"/>
        <v>0.65673108417949555</v>
      </c>
      <c r="X106" s="99">
        <f t="shared" si="13"/>
        <v>1.6377333770062232</v>
      </c>
      <c r="Y106" s="99">
        <f t="shared" si="14"/>
        <v>100</v>
      </c>
      <c r="Z106" s="99">
        <f t="shared" si="15"/>
        <v>100</v>
      </c>
    </row>
    <row r="107" spans="1:26">
      <c r="A107" s="99" t="s">
        <v>901</v>
      </c>
      <c r="B107" s="99" t="s">
        <v>844</v>
      </c>
      <c r="C107" s="104"/>
      <c r="F107" s="99">
        <v>0.38500000000000001</v>
      </c>
      <c r="G107" s="99">
        <v>3.5999999999999997E-2</v>
      </c>
      <c r="H107" s="99">
        <v>30.427</v>
      </c>
      <c r="K107" s="99">
        <v>92.938000000000002</v>
      </c>
      <c r="L107" s="99">
        <f t="shared" si="6"/>
        <v>62.511000000000003</v>
      </c>
      <c r="N107" s="99">
        <v>15.128</v>
      </c>
      <c r="O107" s="99">
        <v>45.2</v>
      </c>
      <c r="P107" s="99">
        <v>1.621</v>
      </c>
      <c r="Q107" s="99">
        <v>0.14099999999999999</v>
      </c>
      <c r="R107" s="99">
        <f t="shared" si="7"/>
        <v>24.200540704835948</v>
      </c>
      <c r="S107" s="99">
        <f t="shared" si="8"/>
        <v>72.30727391979012</v>
      </c>
      <c r="T107" s="99">
        <f t="shared" si="9"/>
        <v>2.5931436067252163</v>
      </c>
      <c r="U107" s="99">
        <f t="shared" si="10"/>
        <v>0.22556030138695587</v>
      </c>
      <c r="V107" s="99">
        <f t="shared" si="11"/>
        <v>5.7589864183903626E-2</v>
      </c>
      <c r="W107" s="99">
        <f t="shared" si="12"/>
        <v>0.61589160307785829</v>
      </c>
      <c r="X107" s="99">
        <f t="shared" si="13"/>
        <v>1.5997184495528787</v>
      </c>
      <c r="Y107" s="99">
        <f t="shared" si="14"/>
        <v>100</v>
      </c>
      <c r="Z107" s="99">
        <f t="shared" si="15"/>
        <v>100</v>
      </c>
    </row>
    <row r="108" spans="1:26">
      <c r="A108" s="99" t="s">
        <v>902</v>
      </c>
      <c r="B108" s="99" t="s">
        <v>845</v>
      </c>
      <c r="C108" s="104"/>
      <c r="F108" s="99">
        <v>0.39700000000000002</v>
      </c>
      <c r="G108" s="99">
        <v>4.2999999999999997E-2</v>
      </c>
      <c r="H108" s="99">
        <v>31.547999999999998</v>
      </c>
      <c r="K108" s="99">
        <v>92.929000000000002</v>
      </c>
      <c r="L108" s="99">
        <f t="shared" si="6"/>
        <v>61.381</v>
      </c>
      <c r="N108" s="99">
        <v>12.631</v>
      </c>
      <c r="O108" s="99">
        <v>46.451000000000001</v>
      </c>
      <c r="P108" s="99">
        <v>1.7250000000000001</v>
      </c>
      <c r="Q108" s="99">
        <v>0.13400000000000001</v>
      </c>
      <c r="R108" s="99">
        <f t="shared" si="7"/>
        <v>20.578029031785078</v>
      </c>
      <c r="S108" s="99">
        <f t="shared" si="8"/>
        <v>75.676512275785669</v>
      </c>
      <c r="T108" s="99">
        <f t="shared" si="9"/>
        <v>2.8103158957983743</v>
      </c>
      <c r="U108" s="99">
        <f t="shared" si="10"/>
        <v>0.21830859712288819</v>
      </c>
      <c r="V108" s="99">
        <f t="shared" si="11"/>
        <v>7.0054251315553664E-2</v>
      </c>
      <c r="W108" s="99">
        <f t="shared" si="12"/>
        <v>0.64677994819243745</v>
      </c>
      <c r="X108" s="99">
        <f t="shared" si="13"/>
        <v>1.6291686352454342</v>
      </c>
      <c r="Y108" s="99">
        <f t="shared" si="14"/>
        <v>100</v>
      </c>
      <c r="Z108" s="99">
        <f t="shared" si="15"/>
        <v>99.999999999999986</v>
      </c>
    </row>
    <row r="109" spans="1:26">
      <c r="A109" s="99" t="s">
        <v>903</v>
      </c>
      <c r="B109" s="99" t="s">
        <v>846</v>
      </c>
      <c r="C109" s="104"/>
      <c r="F109" s="99">
        <v>0.35399999999999998</v>
      </c>
      <c r="G109" s="99">
        <v>0</v>
      </c>
      <c r="H109" s="99">
        <v>30.756</v>
      </c>
      <c r="K109" s="99">
        <v>90.462999999999994</v>
      </c>
      <c r="L109" s="99">
        <f t="shared" si="6"/>
        <v>59.706999999999994</v>
      </c>
      <c r="N109" s="99">
        <v>12.824999999999999</v>
      </c>
      <c r="O109" s="99">
        <v>43.536999999999999</v>
      </c>
      <c r="P109" s="99">
        <v>2.84</v>
      </c>
      <c r="Q109" s="99">
        <v>0.151</v>
      </c>
      <c r="R109" s="99">
        <f t="shared" si="7"/>
        <v>21.479893479826487</v>
      </c>
      <c r="S109" s="99">
        <f t="shared" si="8"/>
        <v>72.91774833771585</v>
      </c>
      <c r="T109" s="99">
        <f t="shared" si="9"/>
        <v>4.7565612072286338</v>
      </c>
      <c r="U109" s="99">
        <f t="shared" si="10"/>
        <v>0.25290166982095902</v>
      </c>
      <c r="V109" s="99">
        <f t="shared" si="11"/>
        <v>0</v>
      </c>
      <c r="W109" s="99">
        <f t="shared" si="12"/>
        <v>0.59289530540807611</v>
      </c>
      <c r="X109" s="99">
        <f t="shared" si="13"/>
        <v>1.6748454955030401</v>
      </c>
      <c r="Y109" s="99">
        <f t="shared" si="14"/>
        <v>100</v>
      </c>
      <c r="Z109" s="99">
        <f t="shared" si="15"/>
        <v>100</v>
      </c>
    </row>
    <row r="110" spans="1:26">
      <c r="A110" s="99" t="s">
        <v>900</v>
      </c>
      <c r="B110" s="99" t="s">
        <v>847</v>
      </c>
      <c r="C110" s="104"/>
      <c r="F110" s="99">
        <v>0.374</v>
      </c>
      <c r="G110" s="99">
        <v>0</v>
      </c>
      <c r="H110" s="99">
        <v>31.207999999999998</v>
      </c>
      <c r="K110" s="99">
        <v>90.826999999999998</v>
      </c>
      <c r="L110" s="99">
        <f t="shared" si="6"/>
        <v>59.619</v>
      </c>
      <c r="N110" s="99">
        <v>14.223000000000001</v>
      </c>
      <c r="O110" s="99">
        <v>43.399000000000001</v>
      </c>
      <c r="P110" s="99">
        <v>1.468</v>
      </c>
      <c r="Q110" s="99">
        <v>0.155</v>
      </c>
      <c r="R110" s="99">
        <f t="shared" si="7"/>
        <v>23.85648870326574</v>
      </c>
      <c r="S110" s="99">
        <f t="shared" si="8"/>
        <v>72.793907982354611</v>
      </c>
      <c r="T110" s="99">
        <f t="shared" si="9"/>
        <v>2.4623022861839345</v>
      </c>
      <c r="U110" s="99">
        <f t="shared" si="10"/>
        <v>0.2599842332142438</v>
      </c>
      <c r="V110" s="99">
        <f t="shared" si="11"/>
        <v>0</v>
      </c>
      <c r="W110" s="99">
        <f t="shared" si="12"/>
        <v>0.62731679498146564</v>
      </c>
      <c r="X110" s="99">
        <f t="shared" si="13"/>
        <v>1.6773176336402824</v>
      </c>
      <c r="Y110" s="99">
        <f t="shared" si="14"/>
        <v>100</v>
      </c>
      <c r="Z110" s="99">
        <f t="shared" si="15"/>
        <v>100</v>
      </c>
    </row>
    <row r="111" spans="1:26">
      <c r="A111" s="99" t="s">
        <v>904</v>
      </c>
      <c r="B111" s="99" t="s">
        <v>848</v>
      </c>
      <c r="C111" s="104"/>
      <c r="F111" s="99">
        <v>0.41699999999999998</v>
      </c>
      <c r="G111" s="99">
        <v>0</v>
      </c>
      <c r="H111" s="99">
        <v>31.536999999999999</v>
      </c>
      <c r="K111" s="99">
        <v>94.488</v>
      </c>
      <c r="L111" s="99">
        <f t="shared" si="6"/>
        <v>62.951000000000001</v>
      </c>
      <c r="N111" s="99">
        <v>17.077000000000002</v>
      </c>
      <c r="O111" s="99">
        <v>42.469000000000001</v>
      </c>
      <c r="P111" s="99">
        <v>2.8220000000000001</v>
      </c>
      <c r="Q111" s="99">
        <v>0.16600000000000001</v>
      </c>
      <c r="R111" s="99">
        <f t="shared" si="7"/>
        <v>27.127448332830298</v>
      </c>
      <c r="S111" s="99">
        <f t="shared" si="8"/>
        <v>67.463582786611809</v>
      </c>
      <c r="T111" s="99">
        <f t="shared" si="9"/>
        <v>4.4828517418309479</v>
      </c>
      <c r="U111" s="99">
        <f t="shared" si="10"/>
        <v>0.26369716128417342</v>
      </c>
      <c r="V111" s="99">
        <f t="shared" si="11"/>
        <v>0</v>
      </c>
      <c r="W111" s="99">
        <f t="shared" si="12"/>
        <v>0.66241997744277292</v>
      </c>
      <c r="X111" s="99">
        <f t="shared" si="13"/>
        <v>1.5885371161697193</v>
      </c>
      <c r="Y111" s="99">
        <f t="shared" si="14"/>
        <v>100</v>
      </c>
      <c r="Z111" s="99">
        <f t="shared" si="15"/>
        <v>99.999999999999986</v>
      </c>
    </row>
    <row r="112" spans="1:26">
      <c r="A112" s="99" t="s">
        <v>905</v>
      </c>
      <c r="B112" s="99" t="s">
        <v>849</v>
      </c>
      <c r="C112" s="104"/>
      <c r="F112" s="99">
        <v>0.39300000000000002</v>
      </c>
      <c r="G112" s="99">
        <v>0</v>
      </c>
      <c r="H112" s="99">
        <v>32.564</v>
      </c>
      <c r="K112" s="99">
        <v>91.179000000000002</v>
      </c>
      <c r="L112" s="99">
        <f t="shared" si="6"/>
        <v>58.615000000000002</v>
      </c>
      <c r="N112" s="99">
        <v>13.898999999999999</v>
      </c>
      <c r="O112" s="99">
        <v>41.713000000000001</v>
      </c>
      <c r="P112" s="99">
        <v>2.4260000000000002</v>
      </c>
      <c r="Q112" s="99">
        <v>0.184</v>
      </c>
      <c r="R112" s="99">
        <f t="shared" si="7"/>
        <v>23.712360317324915</v>
      </c>
      <c r="S112" s="99">
        <f t="shared" si="8"/>
        <v>71.164377719013899</v>
      </c>
      <c r="T112" s="99">
        <f t="shared" si="9"/>
        <v>4.1388723023116949</v>
      </c>
      <c r="U112" s="99">
        <f t="shared" si="10"/>
        <v>0.31391282095026868</v>
      </c>
      <c r="V112" s="99">
        <f t="shared" si="11"/>
        <v>0</v>
      </c>
      <c r="W112" s="99">
        <f t="shared" si="12"/>
        <v>0.67047684039921518</v>
      </c>
      <c r="X112" s="99">
        <f t="shared" si="13"/>
        <v>1.7060479399471125</v>
      </c>
      <c r="Y112" s="99">
        <f t="shared" si="14"/>
        <v>100</v>
      </c>
      <c r="Z112" s="99">
        <f t="shared" si="15"/>
        <v>100</v>
      </c>
    </row>
    <row r="113" spans="1:26">
      <c r="A113" s="99" t="s">
        <v>906</v>
      </c>
      <c r="B113" s="99" t="s">
        <v>850</v>
      </c>
      <c r="C113" s="104"/>
      <c r="F113" s="99">
        <v>0.41399999999999998</v>
      </c>
      <c r="G113" s="99">
        <v>0</v>
      </c>
      <c r="H113" s="99">
        <v>31.556000000000001</v>
      </c>
      <c r="K113" s="99">
        <v>92.543999999999997</v>
      </c>
      <c r="L113" s="99">
        <f t="shared" si="6"/>
        <v>60.988</v>
      </c>
      <c r="N113" s="99">
        <v>10.161</v>
      </c>
      <c r="O113" s="99">
        <v>48.534999999999997</v>
      </c>
      <c r="P113" s="99">
        <v>1.6819999999999999</v>
      </c>
      <c r="Q113" s="99">
        <v>0.19600000000000001</v>
      </c>
      <c r="R113" s="99">
        <f t="shared" si="7"/>
        <v>16.660654554994426</v>
      </c>
      <c r="S113" s="99">
        <f t="shared" si="8"/>
        <v>79.581229094248044</v>
      </c>
      <c r="T113" s="99">
        <f t="shared" si="9"/>
        <v>2.7579195907391618</v>
      </c>
      <c r="U113" s="99">
        <f t="shared" si="10"/>
        <v>0.32137469666163837</v>
      </c>
      <c r="V113" s="99">
        <f t="shared" si="11"/>
        <v>0</v>
      </c>
      <c r="W113" s="99">
        <f t="shared" si="12"/>
        <v>0.6788220633567259</v>
      </c>
      <c r="X113" s="99">
        <f t="shared" si="13"/>
        <v>1.6396668197022366</v>
      </c>
      <c r="Y113" s="99">
        <f t="shared" si="14"/>
        <v>100</v>
      </c>
      <c r="Z113" s="99">
        <f t="shared" si="15"/>
        <v>99.999999999999986</v>
      </c>
    </row>
    <row r="114" spans="1:26">
      <c r="A114" s="99" t="s">
        <v>907</v>
      </c>
      <c r="B114" s="99" t="s">
        <v>908</v>
      </c>
      <c r="C114" s="104"/>
      <c r="F114" s="99">
        <v>0.42</v>
      </c>
      <c r="G114" s="99">
        <v>3.6999999999999998E-2</v>
      </c>
      <c r="H114" s="99">
        <v>31.594999999999999</v>
      </c>
      <c r="K114" s="99">
        <v>92.426000000000002</v>
      </c>
      <c r="L114" s="99">
        <f t="shared" si="6"/>
        <v>60.831000000000003</v>
      </c>
      <c r="N114" s="99">
        <v>11.122</v>
      </c>
      <c r="O114" s="99">
        <v>46.845999999999997</v>
      </c>
      <c r="P114" s="99">
        <v>2.1819999999999999</v>
      </c>
      <c r="Q114" s="99">
        <v>0.224</v>
      </c>
      <c r="R114" s="99">
        <f t="shared" si="7"/>
        <v>18.283441008696222</v>
      </c>
      <c r="S114" s="99">
        <f t="shared" si="8"/>
        <v>77.010077098847617</v>
      </c>
      <c r="T114" s="99">
        <f t="shared" si="9"/>
        <v>3.5869868981275994</v>
      </c>
      <c r="U114" s="99">
        <f t="shared" si="10"/>
        <v>0.36823330209925859</v>
      </c>
      <c r="V114" s="99">
        <f t="shared" si="11"/>
        <v>6.0824250793181107E-2</v>
      </c>
      <c r="W114" s="99">
        <f t="shared" si="12"/>
        <v>0.69043744143610986</v>
      </c>
      <c r="X114" s="99">
        <f t="shared" si="13"/>
        <v>1.6438986700859759</v>
      </c>
      <c r="Y114" s="99">
        <f t="shared" si="14"/>
        <v>100</v>
      </c>
      <c r="Z114" s="99">
        <f t="shared" si="15"/>
        <v>99.999999999999972</v>
      </c>
    </row>
    <row r="115" spans="1:26">
      <c r="A115" s="99" t="s">
        <v>909</v>
      </c>
      <c r="B115" s="99" t="s">
        <v>910</v>
      </c>
      <c r="C115" s="104"/>
      <c r="F115" s="99">
        <v>0.44400000000000001</v>
      </c>
      <c r="G115" s="99">
        <v>0</v>
      </c>
      <c r="H115" s="99">
        <v>30.904</v>
      </c>
      <c r="K115" s="99">
        <v>95.153000000000006</v>
      </c>
      <c r="L115" s="99">
        <f t="shared" si="6"/>
        <v>64.249000000000009</v>
      </c>
      <c r="N115" s="99">
        <v>22.484999999999999</v>
      </c>
      <c r="O115" s="99">
        <v>37.322000000000003</v>
      </c>
      <c r="P115" s="99">
        <v>3.85</v>
      </c>
      <c r="Q115" s="99">
        <v>0.14799999999999999</v>
      </c>
      <c r="R115" s="99">
        <f t="shared" si="7"/>
        <v>34.996653644414693</v>
      </c>
      <c r="S115" s="99">
        <f t="shared" si="8"/>
        <v>58.089620071907731</v>
      </c>
      <c r="T115" s="99">
        <f t="shared" si="9"/>
        <v>5.9923111643760985</v>
      </c>
      <c r="U115" s="99">
        <f t="shared" si="10"/>
        <v>0.23035377982536689</v>
      </c>
      <c r="V115" s="99">
        <f t="shared" si="11"/>
        <v>0</v>
      </c>
      <c r="W115" s="99">
        <f t="shared" si="12"/>
        <v>0.69106133947610071</v>
      </c>
      <c r="X115" s="99">
        <f t="shared" si="13"/>
        <v>1.5564444582795061</v>
      </c>
      <c r="Y115" s="99">
        <f t="shared" si="14"/>
        <v>100</v>
      </c>
      <c r="Z115" s="99">
        <f t="shared" si="15"/>
        <v>100</v>
      </c>
    </row>
    <row r="116" spans="1:26">
      <c r="A116" s="99" t="s">
        <v>911</v>
      </c>
      <c r="B116" s="99" t="s">
        <v>912</v>
      </c>
      <c r="C116" s="104"/>
      <c r="F116" s="99">
        <v>0.40200000000000002</v>
      </c>
      <c r="G116" s="99">
        <v>5.3999999999999999E-2</v>
      </c>
      <c r="H116" s="99">
        <v>31.271999999999998</v>
      </c>
      <c r="K116" s="99">
        <v>92.531000000000006</v>
      </c>
      <c r="L116" s="99">
        <f t="shared" si="6"/>
        <v>61.259000000000007</v>
      </c>
      <c r="N116" s="99">
        <v>10.496</v>
      </c>
      <c r="O116" s="99">
        <v>48.476999999999997</v>
      </c>
      <c r="P116" s="99">
        <v>1.66</v>
      </c>
      <c r="Q116" s="99">
        <v>0.17</v>
      </c>
      <c r="R116" s="99">
        <f t="shared" si="7"/>
        <v>17.133808909711224</v>
      </c>
      <c r="S116" s="99">
        <f t="shared" si="8"/>
        <v>79.134494523253707</v>
      </c>
      <c r="T116" s="99">
        <f t="shared" si="9"/>
        <v>2.7098059060709443</v>
      </c>
      <c r="U116" s="99">
        <f t="shared" si="10"/>
        <v>0.27751024339280755</v>
      </c>
      <c r="V116" s="99">
        <f t="shared" si="11"/>
        <v>8.8150312607127107E-2</v>
      </c>
      <c r="W116" s="99">
        <f t="shared" si="12"/>
        <v>0.65623010496416845</v>
      </c>
      <c r="X116" s="99">
        <f t="shared" si="13"/>
        <v>1.6324131964282798</v>
      </c>
      <c r="Y116" s="99">
        <f t="shared" si="14"/>
        <v>100</v>
      </c>
      <c r="Z116" s="99">
        <f t="shared" si="15"/>
        <v>99.999999999999972</v>
      </c>
    </row>
    <row r="117" spans="1:26">
      <c r="A117" s="99" t="s">
        <v>913</v>
      </c>
      <c r="B117" s="99" t="s">
        <v>914</v>
      </c>
      <c r="C117" s="104"/>
      <c r="F117" s="99">
        <v>0.47399999999999998</v>
      </c>
      <c r="G117" s="99">
        <v>8.0000000000000002E-3</v>
      </c>
      <c r="H117" s="99">
        <v>31.972000000000001</v>
      </c>
      <c r="K117" s="99">
        <v>92.257000000000005</v>
      </c>
      <c r="L117" s="99">
        <f t="shared" si="6"/>
        <v>60.285000000000004</v>
      </c>
      <c r="N117" s="99">
        <v>8.1029999999999998</v>
      </c>
      <c r="O117" s="99">
        <v>49.570999999999998</v>
      </c>
      <c r="P117" s="99">
        <v>1.91</v>
      </c>
      <c r="Q117" s="99">
        <v>0.219</v>
      </c>
      <c r="R117" s="99">
        <f t="shared" si="7"/>
        <v>13.441154516048767</v>
      </c>
      <c r="S117" s="99">
        <f t="shared" si="8"/>
        <v>82.227751513643511</v>
      </c>
      <c r="T117" s="99">
        <f t="shared" si="9"/>
        <v>3.168283984407398</v>
      </c>
      <c r="U117" s="99">
        <f t="shared" si="10"/>
        <v>0.36327444637969641</v>
      </c>
      <c r="V117" s="99">
        <f t="shared" si="11"/>
        <v>1.3270299411130462E-2</v>
      </c>
      <c r="W117" s="99">
        <f t="shared" si="12"/>
        <v>0.78626524010947985</v>
      </c>
      <c r="X117" s="99">
        <f t="shared" si="13"/>
        <v>1.6587874263913078</v>
      </c>
      <c r="Y117" s="99">
        <f t="shared" si="14"/>
        <v>100</v>
      </c>
      <c r="Z117" s="99">
        <f t="shared" si="15"/>
        <v>99.999999999999986</v>
      </c>
    </row>
    <row r="118" spans="1:26">
      <c r="A118" s="99" t="s">
        <v>915</v>
      </c>
      <c r="B118" s="99" t="s">
        <v>916</v>
      </c>
      <c r="C118" s="104"/>
      <c r="F118" s="99">
        <v>0.371</v>
      </c>
      <c r="G118" s="99">
        <v>5.7000000000000002E-2</v>
      </c>
      <c r="H118" s="99">
        <v>31.491</v>
      </c>
      <c r="K118" s="99">
        <v>94.494</v>
      </c>
      <c r="L118" s="99">
        <f t="shared" si="6"/>
        <v>63.003</v>
      </c>
      <c r="N118" s="99">
        <v>11.179</v>
      </c>
      <c r="O118" s="99">
        <v>47.569000000000003</v>
      </c>
      <c r="P118" s="99">
        <v>3.6389999999999998</v>
      </c>
      <c r="Q118" s="99">
        <v>0.188</v>
      </c>
      <c r="R118" s="99">
        <f t="shared" si="7"/>
        <v>17.743599511134391</v>
      </c>
      <c r="S118" s="99">
        <f t="shared" si="8"/>
        <v>75.502753837118874</v>
      </c>
      <c r="T118" s="99">
        <f t="shared" si="9"/>
        <v>5.7759154325984472</v>
      </c>
      <c r="U118" s="99">
        <f t="shared" si="10"/>
        <v>0.29839848896084314</v>
      </c>
      <c r="V118" s="99">
        <f t="shared" si="11"/>
        <v>9.0471882291319472E-2</v>
      </c>
      <c r="W118" s="99">
        <f t="shared" si="12"/>
        <v>0.58886084789613191</v>
      </c>
      <c r="X118" s="99">
        <f t="shared" si="13"/>
        <v>1.5872260051108678</v>
      </c>
      <c r="Y118" s="99">
        <f t="shared" si="14"/>
        <v>100</v>
      </c>
      <c r="Z118" s="99">
        <f t="shared" si="15"/>
        <v>100.00000000000001</v>
      </c>
    </row>
    <row r="119" spans="1:26">
      <c r="A119" s="99" t="s">
        <v>917</v>
      </c>
      <c r="B119" s="99" t="s">
        <v>918</v>
      </c>
      <c r="C119" s="104"/>
      <c r="F119" s="99">
        <v>0.38900000000000001</v>
      </c>
      <c r="G119" s="99">
        <v>1.7000000000000001E-2</v>
      </c>
      <c r="H119" s="99">
        <v>31.806000000000001</v>
      </c>
      <c r="K119" s="99">
        <v>94.745000000000005</v>
      </c>
      <c r="L119" s="99">
        <f t="shared" si="6"/>
        <v>62.939000000000007</v>
      </c>
      <c r="N119" s="99">
        <v>17.722999999999999</v>
      </c>
      <c r="O119" s="99">
        <v>42.225999999999999</v>
      </c>
      <c r="P119" s="99">
        <v>2.4569999999999999</v>
      </c>
      <c r="Q119" s="99">
        <v>0.127</v>
      </c>
      <c r="R119" s="99">
        <f t="shared" si="7"/>
        <v>28.15901110599151</v>
      </c>
      <c r="S119" s="99">
        <f t="shared" si="8"/>
        <v>67.090357330113278</v>
      </c>
      <c r="T119" s="99">
        <f t="shared" si="9"/>
        <v>3.9037798503312722</v>
      </c>
      <c r="U119" s="99">
        <f t="shared" si="10"/>
        <v>0.20178267846645162</v>
      </c>
      <c r="V119" s="99">
        <f t="shared" si="11"/>
        <v>2.701027979472187E-2</v>
      </c>
      <c r="W119" s="99">
        <f t="shared" si="12"/>
        <v>0.61805875530275334</v>
      </c>
      <c r="X119" s="99">
        <f t="shared" si="13"/>
        <v>1.5888399879248158</v>
      </c>
      <c r="Y119" s="99">
        <f t="shared" si="14"/>
        <v>100</v>
      </c>
      <c r="Z119" s="99">
        <f t="shared" si="15"/>
        <v>100</v>
      </c>
    </row>
    <row r="120" spans="1:26">
      <c r="A120" s="99" t="s">
        <v>919</v>
      </c>
      <c r="B120" s="99" t="s">
        <v>920</v>
      </c>
      <c r="C120" s="104"/>
      <c r="F120" s="99">
        <v>0.41499999999999998</v>
      </c>
      <c r="G120" s="99">
        <v>0</v>
      </c>
      <c r="H120" s="99">
        <v>31.280999999999999</v>
      </c>
      <c r="K120" s="99">
        <v>92.597999999999999</v>
      </c>
      <c r="L120" s="99">
        <f t="shared" si="6"/>
        <v>61.317</v>
      </c>
      <c r="N120" s="99">
        <v>2.359</v>
      </c>
      <c r="O120" s="99">
        <v>56.152999999999999</v>
      </c>
      <c r="P120" s="99">
        <v>2.1850000000000001</v>
      </c>
      <c r="Q120" s="99">
        <v>0.20499999999999999</v>
      </c>
      <c r="R120" s="99">
        <f t="shared" si="7"/>
        <v>3.8472201836358595</v>
      </c>
      <c r="S120" s="99">
        <f t="shared" si="8"/>
        <v>91.578192018526678</v>
      </c>
      <c r="T120" s="99">
        <f t="shared" si="9"/>
        <v>3.5634489619518241</v>
      </c>
      <c r="U120" s="99">
        <f t="shared" si="10"/>
        <v>0.33432816347831756</v>
      </c>
      <c r="V120" s="99">
        <f t="shared" si="11"/>
        <v>0</v>
      </c>
      <c r="W120" s="99">
        <f t="shared" si="12"/>
        <v>0.67681067240732584</v>
      </c>
      <c r="X120" s="99">
        <f t="shared" si="13"/>
        <v>1.6308690901381346</v>
      </c>
      <c r="Y120" s="99">
        <f t="shared" si="14"/>
        <v>100</v>
      </c>
      <c r="Z120" s="99">
        <f t="shared" si="15"/>
        <v>100</v>
      </c>
    </row>
    <row r="121" spans="1:26">
      <c r="A121" s="99" t="s">
        <v>921</v>
      </c>
      <c r="B121" s="99" t="s">
        <v>922</v>
      </c>
      <c r="C121" s="104"/>
      <c r="F121" s="99">
        <v>0.41499999999999998</v>
      </c>
      <c r="G121" s="99">
        <v>0</v>
      </c>
      <c r="H121" s="99">
        <v>30.988</v>
      </c>
      <c r="K121" s="99">
        <v>95.593999999999994</v>
      </c>
      <c r="L121" s="99">
        <f t="shared" si="6"/>
        <v>64.605999999999995</v>
      </c>
      <c r="N121" s="99">
        <v>22.850999999999999</v>
      </c>
      <c r="O121" s="99">
        <v>37.561</v>
      </c>
      <c r="P121" s="99">
        <v>3.585</v>
      </c>
      <c r="Q121" s="99">
        <v>0.19400000000000001</v>
      </c>
      <c r="R121" s="99">
        <f t="shared" si="7"/>
        <v>35.36977989660403</v>
      </c>
      <c r="S121" s="99">
        <f t="shared" si="8"/>
        <v>58.138562981766405</v>
      </c>
      <c r="T121" s="99">
        <f t="shared" si="9"/>
        <v>5.549020214840727</v>
      </c>
      <c r="U121" s="99">
        <f t="shared" si="10"/>
        <v>0.30028170758133921</v>
      </c>
      <c r="V121" s="99">
        <f t="shared" si="11"/>
        <v>0</v>
      </c>
      <c r="W121" s="99">
        <f t="shared" si="12"/>
        <v>0.64235519920750395</v>
      </c>
      <c r="X121" s="99">
        <f t="shared" si="13"/>
        <v>1.5478438535120578</v>
      </c>
      <c r="Y121" s="99">
        <f t="shared" si="14"/>
        <v>100</v>
      </c>
      <c r="Z121" s="99">
        <f t="shared" si="15"/>
        <v>99.999999999999986</v>
      </c>
    </row>
    <row r="122" spans="1:26">
      <c r="A122" s="99" t="s">
        <v>923</v>
      </c>
      <c r="B122" s="99" t="s">
        <v>860</v>
      </c>
      <c r="C122" s="104"/>
      <c r="F122" s="99">
        <v>0.46899999999999997</v>
      </c>
      <c r="G122" s="99">
        <v>6.7000000000000004E-2</v>
      </c>
      <c r="H122" s="99">
        <v>34.003</v>
      </c>
      <c r="K122" s="99">
        <v>96.046999999999997</v>
      </c>
      <c r="L122" s="99">
        <f t="shared" si="6"/>
        <v>62.043999999999997</v>
      </c>
      <c r="N122" s="99">
        <v>9.6029999999999998</v>
      </c>
      <c r="O122" s="99">
        <v>49.792999999999999</v>
      </c>
      <c r="P122" s="99">
        <v>1.9259999999999999</v>
      </c>
      <c r="Q122" s="99">
        <v>0.186</v>
      </c>
      <c r="R122" s="99">
        <f t="shared" si="7"/>
        <v>15.47772548513958</v>
      </c>
      <c r="S122" s="99">
        <f t="shared" si="8"/>
        <v>80.254335632776744</v>
      </c>
      <c r="T122" s="99">
        <f t="shared" si="9"/>
        <v>3.1042485977693253</v>
      </c>
      <c r="U122" s="99">
        <f t="shared" si="10"/>
        <v>0.29978724775965448</v>
      </c>
      <c r="V122" s="99">
        <f t="shared" si="11"/>
        <v>0.10798787956933791</v>
      </c>
      <c r="W122" s="99">
        <f t="shared" si="12"/>
        <v>0.75591515698536527</v>
      </c>
      <c r="X122" s="99">
        <f t="shared" si="13"/>
        <v>1.6117593965572821</v>
      </c>
      <c r="Y122" s="99">
        <f t="shared" si="14"/>
        <v>100</v>
      </c>
      <c r="Z122" s="99">
        <f t="shared" si="15"/>
        <v>100</v>
      </c>
    </row>
    <row r="123" spans="1:26">
      <c r="A123" s="99" t="s">
        <v>924</v>
      </c>
      <c r="B123" s="99" t="s">
        <v>861</v>
      </c>
      <c r="C123" s="104"/>
      <c r="F123" s="99">
        <v>0.33500000000000002</v>
      </c>
      <c r="G123" s="99">
        <v>0.111</v>
      </c>
      <c r="H123" s="99">
        <v>31.19</v>
      </c>
      <c r="K123" s="99">
        <v>91.421999999999997</v>
      </c>
      <c r="L123" s="99">
        <f t="shared" si="6"/>
        <v>60.231999999999999</v>
      </c>
      <c r="N123" s="99">
        <v>19.965</v>
      </c>
      <c r="O123" s="99">
        <v>38.86</v>
      </c>
      <c r="P123" s="99">
        <v>0.81399999999999995</v>
      </c>
      <c r="Q123" s="99">
        <v>0.14699999999999999</v>
      </c>
      <c r="R123" s="99">
        <f t="shared" si="7"/>
        <v>33.146832248638596</v>
      </c>
      <c r="S123" s="99">
        <f t="shared" si="8"/>
        <v>64.517200159383719</v>
      </c>
      <c r="T123" s="99">
        <f t="shared" si="9"/>
        <v>1.3514410944348518</v>
      </c>
      <c r="U123" s="99">
        <f t="shared" si="10"/>
        <v>0.24405631557975827</v>
      </c>
      <c r="V123" s="99">
        <f t="shared" si="11"/>
        <v>0.1842874219683889</v>
      </c>
      <c r="W123" s="99">
        <f t="shared" si="12"/>
        <v>0.55618275999468725</v>
      </c>
      <c r="X123" s="99">
        <f t="shared" si="13"/>
        <v>1.6602470447602604</v>
      </c>
      <c r="Y123" s="99">
        <f t="shared" si="14"/>
        <v>100</v>
      </c>
      <c r="Z123" s="99">
        <f t="shared" si="15"/>
        <v>99.999999999999986</v>
      </c>
    </row>
    <row r="124" spans="1:26">
      <c r="A124" s="99" t="s">
        <v>925</v>
      </c>
      <c r="B124" s="99" t="s">
        <v>862</v>
      </c>
      <c r="C124" s="104"/>
      <c r="F124" s="99">
        <v>0.42799999999999999</v>
      </c>
      <c r="G124" s="99">
        <v>8.2000000000000003E-2</v>
      </c>
      <c r="H124" s="99">
        <v>31.324000000000002</v>
      </c>
      <c r="K124" s="99">
        <v>93.268000000000001</v>
      </c>
      <c r="L124" s="99">
        <f t="shared" si="6"/>
        <v>61.944000000000003</v>
      </c>
      <c r="N124" s="99">
        <v>20.196999999999999</v>
      </c>
      <c r="O124" s="99">
        <v>40.204999999999998</v>
      </c>
      <c r="P124" s="99">
        <v>0.92</v>
      </c>
      <c r="Q124" s="99">
        <v>0.112</v>
      </c>
      <c r="R124" s="99">
        <f t="shared" si="7"/>
        <v>32.605256360583752</v>
      </c>
      <c r="S124" s="99">
        <f t="shared" si="8"/>
        <v>64.905398424383307</v>
      </c>
      <c r="T124" s="99">
        <f t="shared" si="9"/>
        <v>1.4852124499547978</v>
      </c>
      <c r="U124" s="99">
        <f t="shared" si="10"/>
        <v>0.18080847216841017</v>
      </c>
      <c r="V124" s="99">
        <f t="shared" si="11"/>
        <v>0.1323776314090146</v>
      </c>
      <c r="W124" s="99">
        <f t="shared" si="12"/>
        <v>0.69094666150071027</v>
      </c>
      <c r="X124" s="99">
        <f t="shared" si="13"/>
        <v>1.6143613586465193</v>
      </c>
      <c r="Y124" s="99">
        <f t="shared" si="14"/>
        <v>100</v>
      </c>
      <c r="Z124" s="99">
        <f t="shared" si="15"/>
        <v>99.999999999999986</v>
      </c>
    </row>
    <row r="125" spans="1:26">
      <c r="A125" s="99" t="s">
        <v>926</v>
      </c>
      <c r="B125" s="99" t="s">
        <v>863</v>
      </c>
      <c r="C125" s="104"/>
      <c r="F125" s="99">
        <v>0.41799999999999998</v>
      </c>
      <c r="G125" s="99">
        <v>0.124</v>
      </c>
      <c r="H125" s="99">
        <v>31.279</v>
      </c>
      <c r="K125" s="99">
        <v>93.007999999999996</v>
      </c>
      <c r="L125" s="99">
        <f t="shared" si="6"/>
        <v>61.728999999999999</v>
      </c>
      <c r="N125" s="99">
        <v>11.340999999999999</v>
      </c>
      <c r="O125" s="99">
        <v>48.084000000000003</v>
      </c>
      <c r="P125" s="99">
        <v>1.5940000000000001</v>
      </c>
      <c r="Q125" s="99">
        <v>0.16800000000000001</v>
      </c>
      <c r="R125" s="99">
        <f t="shared" si="7"/>
        <v>18.372239952048467</v>
      </c>
      <c r="S125" s="99">
        <f t="shared" si="8"/>
        <v>77.895316625897067</v>
      </c>
      <c r="T125" s="99">
        <f t="shared" si="9"/>
        <v>2.5822546939039999</v>
      </c>
      <c r="U125" s="99">
        <f t="shared" si="10"/>
        <v>0.27215733285813798</v>
      </c>
      <c r="V125" s="99">
        <f t="shared" si="11"/>
        <v>0.20087803139529231</v>
      </c>
      <c r="W125" s="99">
        <f t="shared" si="12"/>
        <v>0.67715336389703373</v>
      </c>
      <c r="X125" s="99">
        <f t="shared" si="13"/>
        <v>1.6199841241555832</v>
      </c>
      <c r="Y125" s="99">
        <f t="shared" si="14"/>
        <v>100</v>
      </c>
      <c r="Z125" s="99">
        <f t="shared" si="15"/>
        <v>100</v>
      </c>
    </row>
    <row r="126" spans="1:26">
      <c r="A126" s="99" t="s">
        <v>927</v>
      </c>
      <c r="B126" s="99" t="s">
        <v>865</v>
      </c>
      <c r="C126" s="104"/>
      <c r="F126" s="99">
        <v>0.41599999999999998</v>
      </c>
      <c r="G126" s="99">
        <v>3.9E-2</v>
      </c>
      <c r="H126" s="99">
        <v>31.533000000000001</v>
      </c>
      <c r="K126" s="99">
        <v>94.016999999999996</v>
      </c>
      <c r="L126" s="99">
        <f t="shared" si="6"/>
        <v>62.483999999999995</v>
      </c>
      <c r="N126" s="99">
        <v>16.196999999999999</v>
      </c>
      <c r="O126" s="99">
        <v>43.755000000000003</v>
      </c>
      <c r="P126" s="99">
        <v>1.96</v>
      </c>
      <c r="Q126" s="99">
        <v>0.11700000000000001</v>
      </c>
      <c r="R126" s="99">
        <f t="shared" si="7"/>
        <v>25.921835990013445</v>
      </c>
      <c r="S126" s="99">
        <f t="shared" si="8"/>
        <v>70.025926637219143</v>
      </c>
      <c r="T126" s="99">
        <f t="shared" si="9"/>
        <v>3.136803021573523</v>
      </c>
      <c r="U126" s="99">
        <f t="shared" si="10"/>
        <v>0.18724793547148072</v>
      </c>
      <c r="V126" s="99">
        <f t="shared" si="11"/>
        <v>6.2415978490493573E-2</v>
      </c>
      <c r="W126" s="99">
        <f t="shared" si="12"/>
        <v>0.66577043723193141</v>
      </c>
      <c r="X126" s="99">
        <f t="shared" si="13"/>
        <v>1.6004097048844506</v>
      </c>
      <c r="Y126" s="99">
        <f t="shared" si="14"/>
        <v>100</v>
      </c>
      <c r="Z126" s="99">
        <f t="shared" si="15"/>
        <v>100.00000000000001</v>
      </c>
    </row>
    <row r="127" spans="1:26">
      <c r="A127" s="99" t="s">
        <v>928</v>
      </c>
      <c r="B127" s="99" t="s">
        <v>866</v>
      </c>
      <c r="C127" s="104"/>
      <c r="F127" s="99">
        <v>0.436</v>
      </c>
      <c r="G127" s="99">
        <v>0</v>
      </c>
      <c r="H127" s="99">
        <v>31.495000000000001</v>
      </c>
      <c r="K127" s="99">
        <v>93.277000000000001</v>
      </c>
      <c r="L127" s="99">
        <f t="shared" si="6"/>
        <v>61.781999999999996</v>
      </c>
      <c r="N127" s="99">
        <v>11.316000000000001</v>
      </c>
      <c r="O127" s="99">
        <v>48.246000000000002</v>
      </c>
      <c r="P127" s="99">
        <v>1.641</v>
      </c>
      <c r="Q127" s="99">
        <v>0.14299999999999999</v>
      </c>
      <c r="R127" s="99">
        <f t="shared" si="7"/>
        <v>18.316014373118385</v>
      </c>
      <c r="S127" s="99">
        <f t="shared" si="8"/>
        <v>78.090706030882785</v>
      </c>
      <c r="T127" s="99">
        <f t="shared" si="9"/>
        <v>2.6561134310964358</v>
      </c>
      <c r="U127" s="99">
        <f t="shared" si="10"/>
        <v>0.23145900100352851</v>
      </c>
      <c r="V127" s="99">
        <f t="shared" si="11"/>
        <v>0</v>
      </c>
      <c r="W127" s="99">
        <f t="shared" si="12"/>
        <v>0.70570716389887023</v>
      </c>
      <c r="X127" s="99">
        <f t="shared" si="13"/>
        <v>1.6185944126120877</v>
      </c>
      <c r="Y127" s="99">
        <f t="shared" si="14"/>
        <v>100</v>
      </c>
      <c r="Z127" s="99">
        <f t="shared" si="15"/>
        <v>99.999999999999986</v>
      </c>
    </row>
    <row r="128" spans="1:26">
      <c r="A128" s="99" t="s">
        <v>929</v>
      </c>
      <c r="B128" s="99" t="s">
        <v>867</v>
      </c>
      <c r="C128" s="104"/>
      <c r="F128" s="99">
        <v>0.39400000000000002</v>
      </c>
      <c r="G128" s="99">
        <v>0.11</v>
      </c>
      <c r="H128" s="99">
        <v>30.536000000000001</v>
      </c>
      <c r="K128" s="99">
        <v>92.179000000000002</v>
      </c>
      <c r="L128" s="99">
        <f t="shared" si="6"/>
        <v>61.643000000000001</v>
      </c>
      <c r="N128" s="99">
        <v>17.367999999999999</v>
      </c>
      <c r="O128" s="99">
        <v>42.692</v>
      </c>
      <c r="P128" s="99">
        <v>0.998</v>
      </c>
      <c r="Q128" s="99">
        <v>8.1000000000000003E-2</v>
      </c>
      <c r="R128" s="99">
        <f t="shared" si="7"/>
        <v>28.175137485197016</v>
      </c>
      <c r="S128" s="99">
        <f t="shared" si="8"/>
        <v>69.256849926187883</v>
      </c>
      <c r="T128" s="99">
        <f t="shared" si="9"/>
        <v>1.6189997242184837</v>
      </c>
      <c r="U128" s="99">
        <f t="shared" si="10"/>
        <v>0.13140178122414548</v>
      </c>
      <c r="V128" s="99">
        <f t="shared" si="11"/>
        <v>0.17844686339081484</v>
      </c>
      <c r="W128" s="99">
        <f t="shared" si="12"/>
        <v>0.63916421978164595</v>
      </c>
      <c r="X128" s="99">
        <f t="shared" si="13"/>
        <v>1.6222442126437713</v>
      </c>
      <c r="Y128" s="99">
        <f t="shared" si="14"/>
        <v>100</v>
      </c>
      <c r="Z128" s="99">
        <f t="shared" si="15"/>
        <v>99.999999999999986</v>
      </c>
    </row>
    <row r="129" spans="1:26">
      <c r="A129" s="99" t="s">
        <v>930</v>
      </c>
      <c r="B129" s="99" t="s">
        <v>931</v>
      </c>
      <c r="C129" s="104"/>
      <c r="F129" s="99">
        <v>0.38</v>
      </c>
      <c r="G129" s="99">
        <v>0</v>
      </c>
      <c r="H129" s="99">
        <v>32.694000000000003</v>
      </c>
      <c r="K129" s="99">
        <v>94.113</v>
      </c>
      <c r="L129" s="99">
        <f t="shared" si="6"/>
        <v>61.418999999999997</v>
      </c>
      <c r="N129" s="99">
        <v>10.311</v>
      </c>
      <c r="O129" s="99">
        <v>48.725999999999999</v>
      </c>
      <c r="P129" s="99">
        <v>1.839</v>
      </c>
      <c r="Q129" s="99">
        <v>0.16300000000000001</v>
      </c>
      <c r="R129" s="99">
        <f t="shared" si="7"/>
        <v>16.787964636350313</v>
      </c>
      <c r="S129" s="99">
        <f t="shared" si="8"/>
        <v>79.333756655106725</v>
      </c>
      <c r="T129" s="99">
        <f t="shared" si="9"/>
        <v>2.9941874664191861</v>
      </c>
      <c r="U129" s="99">
        <f t="shared" si="10"/>
        <v>0.26539018870382131</v>
      </c>
      <c r="V129" s="99">
        <f t="shared" si="11"/>
        <v>0</v>
      </c>
      <c r="W129" s="99">
        <f t="shared" si="12"/>
        <v>0.61870105341995152</v>
      </c>
      <c r="X129" s="99">
        <f t="shared" si="13"/>
        <v>1.6281606668946091</v>
      </c>
      <c r="Y129" s="99">
        <f t="shared" si="14"/>
        <v>100</v>
      </c>
      <c r="Z129" s="99">
        <f t="shared" si="15"/>
        <v>100</v>
      </c>
    </row>
    <row r="130" spans="1:26">
      <c r="A130" s="99" t="s">
        <v>932</v>
      </c>
      <c r="B130" s="99" t="s">
        <v>933</v>
      </c>
      <c r="C130" s="104"/>
      <c r="F130" s="99">
        <v>0.42799999999999999</v>
      </c>
      <c r="G130" s="99">
        <v>3.4000000000000002E-2</v>
      </c>
      <c r="H130" s="99">
        <v>31.922999999999998</v>
      </c>
      <c r="K130" s="99">
        <v>93.605999999999995</v>
      </c>
      <c r="L130" s="99">
        <f t="shared" si="6"/>
        <v>61.682999999999993</v>
      </c>
      <c r="N130" s="99">
        <v>11.242000000000001</v>
      </c>
      <c r="O130" s="99">
        <v>48.201000000000001</v>
      </c>
      <c r="P130" s="99">
        <v>1.619</v>
      </c>
      <c r="Q130" s="99">
        <v>0.159</v>
      </c>
      <c r="R130" s="99">
        <f t="shared" si="7"/>
        <v>18.22544299077542</v>
      </c>
      <c r="S130" s="99">
        <f t="shared" si="8"/>
        <v>78.143086425757517</v>
      </c>
      <c r="T130" s="99">
        <f t="shared" si="9"/>
        <v>2.6247102118898242</v>
      </c>
      <c r="U130" s="99">
        <f t="shared" si="10"/>
        <v>0.25776956373717236</v>
      </c>
      <c r="V130" s="99">
        <f t="shared" si="11"/>
        <v>5.5120535641911071E-2</v>
      </c>
      <c r="W130" s="99">
        <f t="shared" si="12"/>
        <v>0.69387027219817465</v>
      </c>
      <c r="X130" s="99">
        <f t="shared" si="13"/>
        <v>1.6211922247620902</v>
      </c>
      <c r="Y130" s="99">
        <f t="shared" si="14"/>
        <v>100</v>
      </c>
      <c r="Z130" s="99">
        <f t="shared" si="15"/>
        <v>100</v>
      </c>
    </row>
    <row r="131" spans="1:26">
      <c r="A131" s="99" t="s">
        <v>934</v>
      </c>
      <c r="B131" s="99" t="s">
        <v>871</v>
      </c>
      <c r="C131" s="104"/>
      <c r="F131" s="99">
        <v>0.39200000000000002</v>
      </c>
      <c r="G131" s="99">
        <v>0.02</v>
      </c>
      <c r="H131" s="99">
        <v>29.387</v>
      </c>
      <c r="K131" s="99">
        <v>90.471000000000004</v>
      </c>
      <c r="L131" s="99">
        <f t="shared" si="6"/>
        <v>61.084000000000003</v>
      </c>
      <c r="N131" s="99">
        <v>20.108000000000001</v>
      </c>
      <c r="O131" s="99">
        <v>39.411000000000001</v>
      </c>
      <c r="P131" s="99">
        <v>1.034</v>
      </c>
      <c r="Q131" s="99">
        <v>0.11899999999999999</v>
      </c>
      <c r="R131" s="99">
        <f t="shared" si="7"/>
        <v>32.918603889725624</v>
      </c>
      <c r="S131" s="99">
        <f t="shared" si="8"/>
        <v>64.519350402724115</v>
      </c>
      <c r="T131" s="99">
        <f t="shared" si="9"/>
        <v>1.6927509658830464</v>
      </c>
      <c r="U131" s="99">
        <f t="shared" si="10"/>
        <v>0.19481369916835831</v>
      </c>
      <c r="V131" s="99">
        <f t="shared" si="11"/>
        <v>3.2741798179556018E-2</v>
      </c>
      <c r="W131" s="99">
        <f t="shared" si="12"/>
        <v>0.64173924431929807</v>
      </c>
      <c r="X131" s="99">
        <f t="shared" si="13"/>
        <v>1.637089908977801</v>
      </c>
      <c r="Y131" s="99">
        <f t="shared" si="14"/>
        <v>100</v>
      </c>
      <c r="Z131" s="99">
        <f t="shared" si="15"/>
        <v>100.00000000000001</v>
      </c>
    </row>
    <row r="132" spans="1:26">
      <c r="A132" s="99" t="s">
        <v>935</v>
      </c>
      <c r="B132" s="99" t="s">
        <v>872</v>
      </c>
      <c r="C132" s="104"/>
      <c r="F132" s="99">
        <v>0.45700000000000002</v>
      </c>
      <c r="G132" s="99">
        <v>5.2999999999999999E-2</v>
      </c>
      <c r="H132" s="99">
        <v>31.053999999999998</v>
      </c>
      <c r="K132" s="99">
        <v>93.832999999999998</v>
      </c>
      <c r="L132" s="99">
        <f t="shared" si="6"/>
        <v>62.778999999999996</v>
      </c>
      <c r="N132" s="99">
        <v>15.882999999999999</v>
      </c>
      <c r="O132" s="99">
        <v>44.829000000000001</v>
      </c>
      <c r="P132" s="99">
        <v>1.45</v>
      </c>
      <c r="Q132" s="99">
        <v>0.107</v>
      </c>
      <c r="R132" s="99">
        <f t="shared" si="7"/>
        <v>25.299861418627248</v>
      </c>
      <c r="S132" s="99">
        <f t="shared" si="8"/>
        <v>71.407636311505442</v>
      </c>
      <c r="T132" s="99">
        <f t="shared" si="9"/>
        <v>2.3096895458672484</v>
      </c>
      <c r="U132" s="99">
        <f t="shared" si="10"/>
        <v>0.17043915959158318</v>
      </c>
      <c r="V132" s="99">
        <f t="shared" si="11"/>
        <v>8.4423135124802873E-2</v>
      </c>
      <c r="W132" s="99">
        <f t="shared" si="12"/>
        <v>0.7279504292836777</v>
      </c>
      <c r="X132" s="99">
        <f t="shared" si="13"/>
        <v>1.5928893419774128</v>
      </c>
      <c r="Y132" s="99">
        <f t="shared" si="14"/>
        <v>100</v>
      </c>
      <c r="Z132" s="99">
        <f t="shared" si="15"/>
        <v>100</v>
      </c>
    </row>
    <row r="133" spans="1:26">
      <c r="A133" s="99" t="s">
        <v>936</v>
      </c>
      <c r="B133" s="99" t="s">
        <v>873</v>
      </c>
      <c r="C133" s="104"/>
      <c r="F133" s="99">
        <v>0.42099999999999999</v>
      </c>
      <c r="G133" s="99">
        <v>0</v>
      </c>
      <c r="H133" s="99">
        <v>31.138000000000002</v>
      </c>
      <c r="K133" s="99">
        <v>93.811000000000007</v>
      </c>
      <c r="L133" s="99">
        <f t="shared" si="6"/>
        <v>62.673000000000002</v>
      </c>
      <c r="N133" s="99">
        <v>16.594999999999999</v>
      </c>
      <c r="O133" s="99">
        <v>42.817</v>
      </c>
      <c r="P133" s="99">
        <v>2.7130000000000001</v>
      </c>
      <c r="Q133" s="99">
        <v>0.127</v>
      </c>
      <c r="R133" s="99">
        <f t="shared" si="7"/>
        <v>26.478706939192314</v>
      </c>
      <c r="S133" s="99">
        <f t="shared" si="8"/>
        <v>68.318095511623824</v>
      </c>
      <c r="T133" s="99">
        <f t="shared" si="9"/>
        <v>4.3288178322403592</v>
      </c>
      <c r="U133" s="99">
        <f t="shared" si="10"/>
        <v>0.20263909498508131</v>
      </c>
      <c r="V133" s="99">
        <f t="shared" si="11"/>
        <v>0</v>
      </c>
      <c r="W133" s="99">
        <f t="shared" si="12"/>
        <v>0.6717406219584191</v>
      </c>
      <c r="X133" s="99">
        <f t="shared" si="13"/>
        <v>1.5955834250793803</v>
      </c>
      <c r="Y133" s="99">
        <f t="shared" si="14"/>
        <v>100</v>
      </c>
      <c r="Z133" s="99">
        <f t="shared" si="15"/>
        <v>100</v>
      </c>
    </row>
    <row r="134" spans="1:26">
      <c r="A134" s="99" t="s">
        <v>935</v>
      </c>
      <c r="B134" s="99" t="s">
        <v>872</v>
      </c>
      <c r="C134" s="104"/>
      <c r="F134" s="99">
        <v>0.34399999999999997</v>
      </c>
      <c r="G134" s="99">
        <v>0</v>
      </c>
      <c r="H134" s="99">
        <v>31.271999999999998</v>
      </c>
      <c r="K134" s="99">
        <v>94.024000000000001</v>
      </c>
      <c r="L134" s="99">
        <f t="shared" si="6"/>
        <v>62.752000000000002</v>
      </c>
      <c r="N134" s="99">
        <v>13.475</v>
      </c>
      <c r="O134" s="99">
        <v>46.954000000000001</v>
      </c>
      <c r="P134" s="99">
        <v>1.8140000000000001</v>
      </c>
      <c r="Q134" s="99">
        <v>0.16500000000000001</v>
      </c>
      <c r="R134" s="99">
        <f t="shared" si="7"/>
        <v>21.473419173890871</v>
      </c>
      <c r="S134" s="99">
        <f t="shared" si="8"/>
        <v>74.824706782253955</v>
      </c>
      <c r="T134" s="99">
        <f t="shared" si="9"/>
        <v>2.8907445181030087</v>
      </c>
      <c r="U134" s="99">
        <f t="shared" si="10"/>
        <v>0.26293982661907189</v>
      </c>
      <c r="V134" s="99">
        <f t="shared" si="11"/>
        <v>0</v>
      </c>
      <c r="W134" s="99">
        <f t="shared" si="12"/>
        <v>0.54818969913309534</v>
      </c>
      <c r="X134" s="99">
        <f t="shared" si="13"/>
        <v>1.5935747067822539</v>
      </c>
      <c r="Y134" s="99">
        <f t="shared" si="14"/>
        <v>100</v>
      </c>
      <c r="Z134" s="99">
        <f t="shared" si="15"/>
        <v>100</v>
      </c>
    </row>
    <row r="135" spans="1:26">
      <c r="A135" s="99" t="s">
        <v>936</v>
      </c>
      <c r="B135" s="99" t="s">
        <v>873</v>
      </c>
      <c r="C135" s="104"/>
      <c r="F135" s="99">
        <v>0.39300000000000002</v>
      </c>
      <c r="G135" s="99">
        <v>0</v>
      </c>
      <c r="H135" s="99">
        <v>30.981999999999999</v>
      </c>
      <c r="K135" s="99">
        <v>93.114000000000004</v>
      </c>
      <c r="L135" s="99">
        <f t="shared" si="6"/>
        <v>62.132000000000005</v>
      </c>
      <c r="N135" s="99">
        <v>13.997</v>
      </c>
      <c r="O135" s="99">
        <v>43.505000000000003</v>
      </c>
      <c r="P135" s="99">
        <v>4.0490000000000004</v>
      </c>
      <c r="Q135" s="99">
        <v>0.188</v>
      </c>
      <c r="R135" s="99">
        <f t="shared" si="7"/>
        <v>22.527843945149037</v>
      </c>
      <c r="S135" s="99">
        <f t="shared" si="8"/>
        <v>70.020279405137444</v>
      </c>
      <c r="T135" s="99">
        <f t="shared" si="9"/>
        <v>6.5167707461533508</v>
      </c>
      <c r="U135" s="99">
        <f t="shared" si="10"/>
        <v>0.30258160046352922</v>
      </c>
      <c r="V135" s="99">
        <f t="shared" si="11"/>
        <v>0</v>
      </c>
      <c r="W135" s="99">
        <f t="shared" si="12"/>
        <v>0.63252430309663299</v>
      </c>
      <c r="X135" s="99">
        <f t="shared" si="13"/>
        <v>1.6094765982102619</v>
      </c>
      <c r="Y135" s="99">
        <f t="shared" si="14"/>
        <v>100</v>
      </c>
      <c r="Z135" s="99">
        <f t="shared" si="15"/>
        <v>100</v>
      </c>
    </row>
    <row r="136" spans="1:26">
      <c r="A136" s="99" t="s">
        <v>937</v>
      </c>
      <c r="B136" s="99" t="s">
        <v>874</v>
      </c>
      <c r="C136" s="104"/>
      <c r="F136" s="99">
        <v>0.46700000000000003</v>
      </c>
      <c r="G136" s="99">
        <v>2.9000000000000001E-2</v>
      </c>
      <c r="H136" s="99">
        <v>30.295000000000002</v>
      </c>
      <c r="K136" s="99">
        <v>94.378</v>
      </c>
      <c r="L136" s="99">
        <f t="shared" si="6"/>
        <v>64.082999999999998</v>
      </c>
      <c r="N136" s="99">
        <v>25.661999999999999</v>
      </c>
      <c r="O136" s="99">
        <v>36.61</v>
      </c>
      <c r="P136" s="99">
        <v>1.214</v>
      </c>
      <c r="Q136" s="99">
        <v>0.10100000000000001</v>
      </c>
      <c r="R136" s="99">
        <f t="shared" si="7"/>
        <v>40.044941716211788</v>
      </c>
      <c r="S136" s="99">
        <f t="shared" si="8"/>
        <v>57.129035781720589</v>
      </c>
      <c r="T136" s="99">
        <f t="shared" si="9"/>
        <v>1.8944181764274457</v>
      </c>
      <c r="U136" s="99">
        <f t="shared" si="10"/>
        <v>0.15760810199272821</v>
      </c>
      <c r="V136" s="99">
        <f t="shared" si="11"/>
        <v>4.5253811463258596E-2</v>
      </c>
      <c r="W136" s="99">
        <f t="shared" si="12"/>
        <v>0.72874241218419877</v>
      </c>
      <c r="X136" s="99">
        <f t="shared" si="13"/>
        <v>1.5604762573537445</v>
      </c>
      <c r="Y136" s="99">
        <f t="shared" si="14"/>
        <v>100</v>
      </c>
      <c r="Z136" s="99">
        <f t="shared" si="15"/>
        <v>100.00000000000001</v>
      </c>
    </row>
    <row r="137" spans="1:26">
      <c r="A137" s="99" t="s">
        <v>938</v>
      </c>
      <c r="B137" s="99" t="s">
        <v>875</v>
      </c>
      <c r="C137" s="104"/>
      <c r="F137" s="99">
        <v>0.45900000000000002</v>
      </c>
      <c r="G137" s="99">
        <v>0</v>
      </c>
      <c r="H137" s="99">
        <v>31.204000000000001</v>
      </c>
      <c r="K137" s="99">
        <v>91.316999999999993</v>
      </c>
      <c r="L137" s="99">
        <f t="shared" si="6"/>
        <v>60.112999999999992</v>
      </c>
      <c r="N137" s="99">
        <v>5.4889999999999999</v>
      </c>
      <c r="O137" s="99">
        <v>53.116999999999997</v>
      </c>
      <c r="P137" s="99">
        <v>0.90600000000000003</v>
      </c>
      <c r="Q137" s="99">
        <v>0.14199999999999999</v>
      </c>
      <c r="R137" s="99">
        <f t="shared" si="7"/>
        <v>9.1311363598556063</v>
      </c>
      <c r="S137" s="99">
        <f t="shared" si="8"/>
        <v>88.361918387037747</v>
      </c>
      <c r="T137" s="99">
        <f t="shared" si="9"/>
        <v>1.5071615124848206</v>
      </c>
      <c r="U137" s="99">
        <f t="shared" si="10"/>
        <v>0.23622178230998289</v>
      </c>
      <c r="V137" s="99">
        <f t="shared" si="11"/>
        <v>0</v>
      </c>
      <c r="W137" s="99">
        <f t="shared" si="12"/>
        <v>0.76356195831184615</v>
      </c>
      <c r="X137" s="99">
        <f t="shared" si="13"/>
        <v>1.6635336782393162</v>
      </c>
      <c r="Y137" s="99">
        <f t="shared" si="14"/>
        <v>100</v>
      </c>
      <c r="Z137" s="99">
        <f t="shared" si="15"/>
        <v>99.999999999999986</v>
      </c>
    </row>
    <row r="138" spans="1:26">
      <c r="A138" s="99" t="s">
        <v>939</v>
      </c>
      <c r="B138" s="99" t="s">
        <v>877</v>
      </c>
      <c r="C138" s="104"/>
      <c r="F138" s="99">
        <v>0.35499999999999998</v>
      </c>
      <c r="G138" s="99">
        <v>0</v>
      </c>
      <c r="H138" s="99">
        <v>33.966000000000001</v>
      </c>
      <c r="K138" s="99">
        <v>94.453000000000003</v>
      </c>
      <c r="L138" s="99">
        <f t="shared" si="6"/>
        <v>60.487000000000002</v>
      </c>
      <c r="N138" s="99">
        <v>22.518999999999998</v>
      </c>
      <c r="O138" s="99">
        <v>36.945999999999998</v>
      </c>
      <c r="P138" s="99">
        <v>0.56399999999999995</v>
      </c>
      <c r="Q138" s="99">
        <v>0.10299999999999999</v>
      </c>
      <c r="R138" s="99">
        <f t="shared" si="7"/>
        <v>37.229487327855573</v>
      </c>
      <c r="S138" s="99">
        <f>O138*X138</f>
        <v>61.080893415113991</v>
      </c>
      <c r="T138" s="99">
        <f t="shared" si="9"/>
        <v>0.93243176219683555</v>
      </c>
      <c r="U138" s="99">
        <f t="shared" si="10"/>
        <v>0.17028452394729446</v>
      </c>
      <c r="V138" s="99">
        <f t="shared" si="11"/>
        <v>0</v>
      </c>
      <c r="W138" s="99">
        <f t="shared" si="12"/>
        <v>0.58690297088630616</v>
      </c>
      <c r="X138" s="99">
        <f t="shared" si="13"/>
        <v>1.6532478053135384</v>
      </c>
      <c r="Y138" s="99">
        <f t="shared" si="14"/>
        <v>100</v>
      </c>
      <c r="Z138" s="99">
        <f t="shared" si="15"/>
        <v>99.999999999999986</v>
      </c>
    </row>
    <row r="141" spans="1:26" s="101" customFormat="1">
      <c r="A141" s="101" t="s">
        <v>940</v>
      </c>
      <c r="B141" s="101" t="s">
        <v>540</v>
      </c>
      <c r="C141" s="101" t="s">
        <v>941</v>
      </c>
      <c r="D141" s="101" t="s">
        <v>942</v>
      </c>
      <c r="E141" s="101" t="s">
        <v>882</v>
      </c>
      <c r="F141" s="101" t="s">
        <v>888</v>
      </c>
      <c r="G141" s="101" t="s">
        <v>885</v>
      </c>
      <c r="H141" s="101" t="s">
        <v>886</v>
      </c>
      <c r="I141" s="101" t="s">
        <v>880</v>
      </c>
      <c r="J141" s="101" t="s">
        <v>887</v>
      </c>
      <c r="K141" s="101" t="s">
        <v>881</v>
      </c>
      <c r="M141" s="101" t="s">
        <v>943</v>
      </c>
      <c r="N141" s="101" t="s">
        <v>944</v>
      </c>
      <c r="O141" s="101" t="s">
        <v>889</v>
      </c>
      <c r="P141" s="101" t="s">
        <v>890</v>
      </c>
      <c r="Q141" s="101" t="s">
        <v>891</v>
      </c>
      <c r="R141" s="101" t="s">
        <v>892</v>
      </c>
      <c r="S141" s="101" t="s">
        <v>894</v>
      </c>
      <c r="T141" s="101" t="s">
        <v>893</v>
      </c>
      <c r="U141" s="101" t="s">
        <v>945</v>
      </c>
    </row>
    <row r="142" spans="1:26">
      <c r="A142" s="99" t="s">
        <v>946</v>
      </c>
      <c r="B142" s="99" t="s">
        <v>790</v>
      </c>
      <c r="C142" s="99">
        <v>3</v>
      </c>
      <c r="D142" s="99">
        <v>91.456000000000003</v>
      </c>
      <c r="E142" s="99">
        <v>30.582999999999998</v>
      </c>
      <c r="F142" s="99">
        <v>0.122</v>
      </c>
      <c r="G142" s="99">
        <v>21.312999999999999</v>
      </c>
      <c r="H142" s="99">
        <v>37.402999999999999</v>
      </c>
      <c r="I142" s="99">
        <v>0.435</v>
      </c>
      <c r="J142" s="99">
        <v>1.6</v>
      </c>
      <c r="K142" s="99">
        <v>0</v>
      </c>
      <c r="M142" s="99">
        <f>D142-E142</f>
        <v>60.873000000000005</v>
      </c>
      <c r="N142" s="99">
        <f>100/M142</f>
        <v>1.6427644440063738</v>
      </c>
      <c r="O142" s="99">
        <f>G142*N142</f>
        <v>35.012238595107846</v>
      </c>
      <c r="P142" s="99">
        <f>H142*N142</f>
        <v>61.444318499170393</v>
      </c>
      <c r="Q142" s="99">
        <f>J142*N142</f>
        <v>2.628423110410198</v>
      </c>
      <c r="R142" s="99">
        <f>F142*N142</f>
        <v>0.20041726216877759</v>
      </c>
      <c r="S142" s="99">
        <f>I142*N142</f>
        <v>0.71460253314277256</v>
      </c>
      <c r="T142" s="99">
        <f>K142*N142</f>
        <v>0</v>
      </c>
      <c r="U142" s="99">
        <f>O142+P142+Q142+R142+S142+T142</f>
        <v>99.999999999999986</v>
      </c>
    </row>
    <row r="143" spans="1:26">
      <c r="A143" s="99" t="s">
        <v>947</v>
      </c>
      <c r="B143" s="99" t="s">
        <v>791</v>
      </c>
      <c r="C143" s="99">
        <v>3</v>
      </c>
      <c r="D143" s="99">
        <v>93.147999999999996</v>
      </c>
      <c r="E143" s="99">
        <v>31.324999999999999</v>
      </c>
      <c r="F143" s="99">
        <v>0.217</v>
      </c>
      <c r="G143" s="99">
        <v>6.6680000000000001</v>
      </c>
      <c r="H143" s="99">
        <v>52.006</v>
      </c>
      <c r="I143" s="99">
        <v>0.47</v>
      </c>
      <c r="J143" s="99">
        <v>2.4620000000000002</v>
      </c>
      <c r="K143" s="99">
        <v>0</v>
      </c>
      <c r="M143" s="99">
        <f t="shared" ref="M143:M178" si="16">D143-E143</f>
        <v>61.822999999999993</v>
      </c>
      <c r="N143" s="99">
        <f t="shared" ref="N143:N178" si="17">100/M143</f>
        <v>1.6175209873348109</v>
      </c>
      <c r="O143" s="99">
        <f t="shared" ref="O143:O178" si="18">G143*N143</f>
        <v>10.785629943548519</v>
      </c>
      <c r="P143" s="99">
        <f t="shared" ref="P143:P178" si="19">H143*N143</f>
        <v>84.120796467334173</v>
      </c>
      <c r="Q143" s="99">
        <f t="shared" ref="Q143:Q178" si="20">J143*N143</f>
        <v>3.9823366708183046</v>
      </c>
      <c r="R143" s="99">
        <f t="shared" ref="R143:R178" si="21">F143*N143</f>
        <v>0.35100205425165398</v>
      </c>
      <c r="S143" s="99">
        <f t="shared" ref="S143:S178" si="22">I143*N143</f>
        <v>0.76023486404736107</v>
      </c>
      <c r="T143" s="99">
        <f t="shared" ref="T143:T178" si="23">K143*N143</f>
        <v>0</v>
      </c>
      <c r="U143" s="99">
        <f t="shared" ref="U143:U178" si="24">O143+P143+Q143+R143+S143+T143</f>
        <v>100</v>
      </c>
    </row>
    <row r="144" spans="1:26">
      <c r="A144" s="99" t="s">
        <v>948</v>
      </c>
      <c r="B144" s="99" t="s">
        <v>793</v>
      </c>
      <c r="C144" s="99">
        <v>3</v>
      </c>
      <c r="D144" s="99">
        <v>94.691000000000003</v>
      </c>
      <c r="E144" s="99">
        <v>31.390999999999998</v>
      </c>
      <c r="F144" s="99">
        <v>0.161</v>
      </c>
      <c r="G144" s="99">
        <v>14.077</v>
      </c>
      <c r="H144" s="99">
        <v>46.185000000000002</v>
      </c>
      <c r="I144" s="99">
        <v>0.48499999999999999</v>
      </c>
      <c r="J144" s="99">
        <v>2.2999999999999998</v>
      </c>
      <c r="K144" s="99">
        <v>9.1999999999999998E-2</v>
      </c>
      <c r="M144" s="99">
        <f t="shared" si="16"/>
        <v>63.300000000000004</v>
      </c>
      <c r="N144" s="99">
        <f t="shared" si="17"/>
        <v>1.5797788309636649</v>
      </c>
      <c r="O144" s="99">
        <f t="shared" si="18"/>
        <v>22.238546603475509</v>
      </c>
      <c r="P144" s="99">
        <f t="shared" si="19"/>
        <v>72.962085308056871</v>
      </c>
      <c r="Q144" s="99">
        <f t="shared" si="20"/>
        <v>3.6334913112164289</v>
      </c>
      <c r="R144" s="99">
        <f t="shared" si="21"/>
        <v>0.25434439178515006</v>
      </c>
      <c r="S144" s="99">
        <f t="shared" si="22"/>
        <v>0.76619273301737745</v>
      </c>
      <c r="T144" s="99">
        <f t="shared" si="23"/>
        <v>0.14533965244865718</v>
      </c>
      <c r="U144" s="99">
        <f t="shared" si="24"/>
        <v>100</v>
      </c>
    </row>
    <row r="145" spans="1:21">
      <c r="A145" s="99" t="s">
        <v>949</v>
      </c>
      <c r="B145" s="99" t="s">
        <v>794</v>
      </c>
      <c r="C145" s="99">
        <v>3</v>
      </c>
      <c r="D145" s="99">
        <v>93.382999999999996</v>
      </c>
      <c r="E145" s="99">
        <v>31.010999999999999</v>
      </c>
      <c r="F145" s="99">
        <v>0.126</v>
      </c>
      <c r="G145" s="99">
        <v>16.696999999999999</v>
      </c>
      <c r="H145" s="99">
        <v>43.119</v>
      </c>
      <c r="I145" s="99">
        <v>0.438</v>
      </c>
      <c r="J145" s="99">
        <v>1.992</v>
      </c>
      <c r="K145" s="99">
        <v>0</v>
      </c>
      <c r="M145" s="99">
        <f t="shared" si="16"/>
        <v>62.372</v>
      </c>
      <c r="N145" s="99">
        <f t="shared" si="17"/>
        <v>1.6032835246585007</v>
      </c>
      <c r="O145" s="99">
        <f t="shared" si="18"/>
        <v>26.770025011222984</v>
      </c>
      <c r="P145" s="99">
        <f t="shared" si="19"/>
        <v>69.131982299749893</v>
      </c>
      <c r="Q145" s="99">
        <f t="shared" si="20"/>
        <v>3.1937407811197334</v>
      </c>
      <c r="R145" s="99">
        <f t="shared" si="21"/>
        <v>0.20201372410697108</v>
      </c>
      <c r="S145" s="99">
        <f t="shared" si="22"/>
        <v>0.70223818380042324</v>
      </c>
      <c r="T145" s="99">
        <f t="shared" si="23"/>
        <v>0</v>
      </c>
      <c r="U145" s="99">
        <f t="shared" si="24"/>
        <v>100</v>
      </c>
    </row>
    <row r="146" spans="1:21">
      <c r="A146" s="99" t="s">
        <v>950</v>
      </c>
      <c r="B146" s="99" t="s">
        <v>796</v>
      </c>
      <c r="C146" s="99">
        <v>3</v>
      </c>
      <c r="D146" s="99">
        <v>94.313000000000002</v>
      </c>
      <c r="E146" s="99">
        <v>31.44</v>
      </c>
      <c r="F146" s="99">
        <v>0.17399999999999999</v>
      </c>
      <c r="G146" s="99">
        <v>15.81</v>
      </c>
      <c r="H146" s="99">
        <v>44.749000000000002</v>
      </c>
      <c r="I146" s="99">
        <v>0.39700000000000002</v>
      </c>
      <c r="J146" s="99">
        <v>1.7430000000000001</v>
      </c>
      <c r="K146" s="99">
        <v>0</v>
      </c>
      <c r="M146" s="99">
        <f t="shared" si="16"/>
        <v>62.873000000000005</v>
      </c>
      <c r="N146" s="99">
        <f t="shared" si="17"/>
        <v>1.5905078491562354</v>
      </c>
      <c r="O146" s="99">
        <f t="shared" si="18"/>
        <v>25.145929095160085</v>
      </c>
      <c r="P146" s="99">
        <f t="shared" si="19"/>
        <v>71.173635741892383</v>
      </c>
      <c r="Q146" s="99">
        <f t="shared" si="20"/>
        <v>2.7722551810793186</v>
      </c>
      <c r="R146" s="99">
        <f t="shared" si="21"/>
        <v>0.27674836575318496</v>
      </c>
      <c r="S146" s="99">
        <f t="shared" si="22"/>
        <v>0.63143161611502552</v>
      </c>
      <c r="T146" s="99">
        <f t="shared" si="23"/>
        <v>0</v>
      </c>
      <c r="U146" s="99">
        <f t="shared" si="24"/>
        <v>99.999999999999986</v>
      </c>
    </row>
    <row r="147" spans="1:21">
      <c r="A147" s="99" t="s">
        <v>951</v>
      </c>
      <c r="B147" s="99" t="s">
        <v>798</v>
      </c>
      <c r="C147" s="104">
        <v>3</v>
      </c>
      <c r="D147" s="99">
        <v>92.673000000000002</v>
      </c>
      <c r="E147" s="99">
        <v>31.234999999999999</v>
      </c>
      <c r="F147" s="99">
        <v>0.185</v>
      </c>
      <c r="G147" s="99">
        <v>13.048999999999999</v>
      </c>
      <c r="H147" s="99">
        <v>45.579000000000001</v>
      </c>
      <c r="I147" s="99">
        <v>0.41199999999999998</v>
      </c>
      <c r="J147" s="99">
        <v>2.1659999999999999</v>
      </c>
      <c r="K147" s="99">
        <v>4.7E-2</v>
      </c>
      <c r="M147" s="99">
        <f t="shared" si="16"/>
        <v>61.438000000000002</v>
      </c>
      <c r="N147" s="99">
        <f t="shared" si="17"/>
        <v>1.6276571502978612</v>
      </c>
      <c r="O147" s="99">
        <f t="shared" si="18"/>
        <v>21.239298154236788</v>
      </c>
      <c r="P147" s="99">
        <f t="shared" si="19"/>
        <v>74.186985253426215</v>
      </c>
      <c r="Q147" s="99">
        <f t="shared" si="20"/>
        <v>3.5255053875451674</v>
      </c>
      <c r="R147" s="99">
        <f t="shared" si="21"/>
        <v>0.30111657280510429</v>
      </c>
      <c r="S147" s="99">
        <f t="shared" si="22"/>
        <v>0.67059474592271873</v>
      </c>
      <c r="T147" s="99">
        <f t="shared" si="23"/>
        <v>7.6499886063999475E-2</v>
      </c>
      <c r="U147" s="99">
        <f t="shared" si="24"/>
        <v>99.999999999999986</v>
      </c>
    </row>
    <row r="148" spans="1:21">
      <c r="A148" s="99" t="s">
        <v>952</v>
      </c>
      <c r="B148" s="99" t="s">
        <v>799</v>
      </c>
      <c r="C148" s="104">
        <v>3</v>
      </c>
      <c r="D148" s="99">
        <v>94.42</v>
      </c>
      <c r="E148" s="99">
        <v>31.683</v>
      </c>
      <c r="F148" s="99">
        <v>0.21099999999999999</v>
      </c>
      <c r="G148" s="99">
        <v>18.064</v>
      </c>
      <c r="H148" s="99">
        <v>41.591999999999999</v>
      </c>
      <c r="I148" s="99">
        <v>0.35299999999999998</v>
      </c>
      <c r="J148" s="99">
        <v>2.5049999999999999</v>
      </c>
      <c r="K148" s="99">
        <v>1.2E-2</v>
      </c>
      <c r="M148" s="99">
        <f t="shared" si="16"/>
        <v>62.737000000000002</v>
      </c>
      <c r="N148" s="99">
        <f t="shared" si="17"/>
        <v>1.5939557199101009</v>
      </c>
      <c r="O148" s="99">
        <f t="shared" si="18"/>
        <v>28.793216124456062</v>
      </c>
      <c r="P148" s="99">
        <f t="shared" si="19"/>
        <v>66.295806302500907</v>
      </c>
      <c r="Q148" s="99">
        <f t="shared" si="20"/>
        <v>3.9928590783748024</v>
      </c>
      <c r="R148" s="99">
        <f t="shared" si="21"/>
        <v>0.33632465690103125</v>
      </c>
      <c r="S148" s="99">
        <f t="shared" si="22"/>
        <v>0.56266636912826562</v>
      </c>
      <c r="T148" s="99">
        <f t="shared" si="23"/>
        <v>1.9127468638921209E-2</v>
      </c>
      <c r="U148" s="99">
        <f t="shared" si="24"/>
        <v>100</v>
      </c>
    </row>
    <row r="149" spans="1:21">
      <c r="A149" s="99" t="s">
        <v>953</v>
      </c>
      <c r="B149" s="99" t="s">
        <v>801</v>
      </c>
      <c r="C149" s="104">
        <v>3</v>
      </c>
      <c r="D149" s="99">
        <v>92.132000000000005</v>
      </c>
      <c r="E149" s="99">
        <v>32.267000000000003</v>
      </c>
      <c r="F149" s="99">
        <v>0.188</v>
      </c>
      <c r="G149" s="99">
        <v>11.912000000000001</v>
      </c>
      <c r="H149" s="99">
        <v>45.414000000000001</v>
      </c>
      <c r="I149" s="99">
        <v>0.36899999999999999</v>
      </c>
      <c r="J149" s="99">
        <v>1.851</v>
      </c>
      <c r="K149" s="99">
        <v>0.13100000000000001</v>
      </c>
      <c r="M149" s="99">
        <f t="shared" si="16"/>
        <v>59.865000000000002</v>
      </c>
      <c r="N149" s="99">
        <f t="shared" si="17"/>
        <v>1.6704251231938527</v>
      </c>
      <c r="O149" s="99">
        <f t="shared" si="18"/>
        <v>19.898104067485175</v>
      </c>
      <c r="P149" s="99">
        <f t="shared" si="19"/>
        <v>75.860686544725624</v>
      </c>
      <c r="Q149" s="99">
        <f t="shared" si="20"/>
        <v>3.0919569030318215</v>
      </c>
      <c r="R149" s="99">
        <f t="shared" si="21"/>
        <v>0.31403992316044432</v>
      </c>
      <c r="S149" s="99">
        <f t="shared" si="22"/>
        <v>0.61638687045853169</v>
      </c>
      <c r="T149" s="99">
        <f t="shared" si="23"/>
        <v>0.21882569113839473</v>
      </c>
      <c r="U149" s="99">
        <f t="shared" si="24"/>
        <v>100</v>
      </c>
    </row>
    <row r="150" spans="1:21">
      <c r="A150" s="99" t="s">
        <v>954</v>
      </c>
      <c r="B150" s="99" t="s">
        <v>802</v>
      </c>
      <c r="C150" s="104">
        <v>3</v>
      </c>
      <c r="D150" s="99">
        <v>93.516000000000005</v>
      </c>
      <c r="E150" s="99">
        <v>32.357999999999997</v>
      </c>
      <c r="F150" s="99">
        <v>0.17599999999999999</v>
      </c>
      <c r="G150" s="99">
        <v>13.169</v>
      </c>
      <c r="H150" s="99">
        <v>45.624000000000002</v>
      </c>
      <c r="I150" s="99">
        <v>0.34499999999999997</v>
      </c>
      <c r="J150" s="99">
        <v>1.8440000000000001</v>
      </c>
      <c r="K150" s="99">
        <v>0</v>
      </c>
      <c r="M150" s="99">
        <f t="shared" si="16"/>
        <v>61.158000000000008</v>
      </c>
      <c r="N150" s="99">
        <f t="shared" si="17"/>
        <v>1.6351090617744202</v>
      </c>
      <c r="O150" s="99">
        <f t="shared" si="18"/>
        <v>21.532751234507341</v>
      </c>
      <c r="P150" s="99">
        <f t="shared" si="19"/>
        <v>74.600215834396153</v>
      </c>
      <c r="Q150" s="99">
        <f t="shared" si="20"/>
        <v>3.0151411099120309</v>
      </c>
      <c r="R150" s="99">
        <f t="shared" si="21"/>
        <v>0.28777919487229792</v>
      </c>
      <c r="S150" s="99">
        <f t="shared" si="22"/>
        <v>0.56411262631217496</v>
      </c>
      <c r="T150" s="99">
        <f t="shared" si="23"/>
        <v>0</v>
      </c>
      <c r="U150" s="99">
        <f t="shared" si="24"/>
        <v>100.00000000000001</v>
      </c>
    </row>
    <row r="151" spans="1:21">
      <c r="A151" s="99" t="s">
        <v>955</v>
      </c>
      <c r="B151" s="99" t="s">
        <v>804</v>
      </c>
      <c r="C151" s="104">
        <v>3</v>
      </c>
      <c r="D151" s="99">
        <v>92.561999999999998</v>
      </c>
      <c r="E151" s="99">
        <v>30.085000000000001</v>
      </c>
      <c r="F151" s="99">
        <v>0.218</v>
      </c>
      <c r="G151" s="99">
        <v>17.132000000000001</v>
      </c>
      <c r="H151" s="99">
        <v>42.365000000000002</v>
      </c>
      <c r="I151" s="99">
        <v>0.38300000000000001</v>
      </c>
      <c r="J151" s="99">
        <v>2.379</v>
      </c>
      <c r="K151" s="99">
        <v>0</v>
      </c>
      <c r="M151" s="99">
        <f t="shared" si="16"/>
        <v>62.476999999999997</v>
      </c>
      <c r="N151" s="99">
        <f t="shared" si="17"/>
        <v>1.6005890167581671</v>
      </c>
      <c r="O151" s="99">
        <f t="shared" si="18"/>
        <v>27.421291035100921</v>
      </c>
      <c r="P151" s="99">
        <f t="shared" si="19"/>
        <v>67.808953694959754</v>
      </c>
      <c r="Q151" s="99">
        <f t="shared" si="20"/>
        <v>3.8078012708676794</v>
      </c>
      <c r="R151" s="99">
        <f t="shared" si="21"/>
        <v>0.34892840565328043</v>
      </c>
      <c r="S151" s="99">
        <f t="shared" si="22"/>
        <v>0.61302559341837803</v>
      </c>
      <c r="T151" s="99">
        <f t="shared" si="23"/>
        <v>0</v>
      </c>
      <c r="U151" s="99">
        <f t="shared" si="24"/>
        <v>100.00000000000003</v>
      </c>
    </row>
    <row r="152" spans="1:21">
      <c r="A152" s="99" t="s">
        <v>956</v>
      </c>
      <c r="B152" s="99" t="s">
        <v>805</v>
      </c>
      <c r="C152" s="104">
        <v>3</v>
      </c>
      <c r="D152" s="99">
        <v>93.076999999999998</v>
      </c>
      <c r="E152" s="99">
        <v>31.093</v>
      </c>
      <c r="F152" s="99">
        <v>0.191</v>
      </c>
      <c r="G152" s="99">
        <v>11.84</v>
      </c>
      <c r="H152" s="99">
        <v>47.34</v>
      </c>
      <c r="I152" s="99">
        <v>0.39100000000000001</v>
      </c>
      <c r="J152" s="99">
        <v>2.222</v>
      </c>
      <c r="K152" s="99">
        <v>0</v>
      </c>
      <c r="M152" s="99">
        <f t="shared" si="16"/>
        <v>61.983999999999995</v>
      </c>
      <c r="N152" s="99">
        <f t="shared" si="17"/>
        <v>1.6133195663397006</v>
      </c>
      <c r="O152" s="99">
        <f t="shared" si="18"/>
        <v>19.101703665462054</v>
      </c>
      <c r="P152" s="99">
        <f t="shared" si="19"/>
        <v>76.37454827052143</v>
      </c>
      <c r="Q152" s="99">
        <f t="shared" si="20"/>
        <v>3.584796076406815</v>
      </c>
      <c r="R152" s="99">
        <f t="shared" si="21"/>
        <v>0.30814403717088285</v>
      </c>
      <c r="S152" s="99">
        <f t="shared" si="22"/>
        <v>0.63080795043882298</v>
      </c>
      <c r="T152" s="99">
        <f t="shared" si="23"/>
        <v>0</v>
      </c>
      <c r="U152" s="99">
        <f t="shared" si="24"/>
        <v>100</v>
      </c>
    </row>
    <row r="153" spans="1:21">
      <c r="A153" s="99" t="s">
        <v>957</v>
      </c>
      <c r="B153" s="99" t="s">
        <v>806</v>
      </c>
      <c r="C153" s="104">
        <v>3</v>
      </c>
      <c r="D153" s="99">
        <v>93.215999999999994</v>
      </c>
      <c r="E153" s="99">
        <v>30.93</v>
      </c>
      <c r="F153" s="99">
        <v>0.157</v>
      </c>
      <c r="G153" s="99">
        <v>15.983000000000001</v>
      </c>
      <c r="H153" s="99">
        <v>42.723999999999997</v>
      </c>
      <c r="I153" s="99">
        <v>0.40500000000000003</v>
      </c>
      <c r="J153" s="99">
        <v>3.0169999999999999</v>
      </c>
      <c r="K153" s="99">
        <v>0</v>
      </c>
      <c r="M153" s="99">
        <f t="shared" si="16"/>
        <v>62.285999999999994</v>
      </c>
      <c r="N153" s="99">
        <f t="shared" si="17"/>
        <v>1.6054972224898052</v>
      </c>
      <c r="O153" s="99">
        <f t="shared" si="18"/>
        <v>25.660662107054556</v>
      </c>
      <c r="P153" s="99">
        <f t="shared" si="19"/>
        <v>68.593263333654434</v>
      </c>
      <c r="Q153" s="99">
        <f t="shared" si="20"/>
        <v>4.8437851202517423</v>
      </c>
      <c r="R153" s="99">
        <f t="shared" si="21"/>
        <v>0.25206306393089944</v>
      </c>
      <c r="S153" s="99">
        <f t="shared" si="22"/>
        <v>0.65022637510837111</v>
      </c>
      <c r="T153" s="99">
        <f t="shared" si="23"/>
        <v>0</v>
      </c>
      <c r="U153" s="99">
        <f t="shared" si="24"/>
        <v>100.00000000000001</v>
      </c>
    </row>
    <row r="154" spans="1:21">
      <c r="A154" s="99" t="s">
        <v>958</v>
      </c>
      <c r="B154" s="99" t="s">
        <v>808</v>
      </c>
      <c r="C154" s="104">
        <v>3</v>
      </c>
      <c r="D154" s="99">
        <v>91.516999999999996</v>
      </c>
      <c r="E154" s="99">
        <v>30.577000000000002</v>
      </c>
      <c r="F154" s="99">
        <v>0.21099999999999999</v>
      </c>
      <c r="G154" s="99">
        <v>1.3859999999999999</v>
      </c>
      <c r="H154" s="99">
        <v>55.042999999999999</v>
      </c>
      <c r="I154" s="99">
        <v>0.34499999999999997</v>
      </c>
      <c r="J154" s="99">
        <v>3.9550000000000001</v>
      </c>
      <c r="K154" s="99">
        <v>0</v>
      </c>
      <c r="M154" s="99">
        <f t="shared" si="16"/>
        <v>60.94</v>
      </c>
      <c r="N154" s="99">
        <f t="shared" si="17"/>
        <v>1.6409583196586808</v>
      </c>
      <c r="O154" s="99">
        <f t="shared" si="18"/>
        <v>2.2743682310469313</v>
      </c>
      <c r="P154" s="99">
        <f t="shared" si="19"/>
        <v>90.323268788972769</v>
      </c>
      <c r="Q154" s="99">
        <f t="shared" si="20"/>
        <v>6.4899901542500826</v>
      </c>
      <c r="R154" s="99">
        <f t="shared" si="21"/>
        <v>0.34624220544798162</v>
      </c>
      <c r="S154" s="99">
        <f t="shared" si="22"/>
        <v>0.56613062028224481</v>
      </c>
      <c r="T154" s="99">
        <f t="shared" si="23"/>
        <v>0</v>
      </c>
      <c r="U154" s="99">
        <f t="shared" si="24"/>
        <v>100.00000000000001</v>
      </c>
    </row>
    <row r="155" spans="1:21">
      <c r="A155" s="99" t="s">
        <v>959</v>
      </c>
      <c r="B155" s="99" t="s">
        <v>809</v>
      </c>
      <c r="C155" s="104">
        <v>3</v>
      </c>
      <c r="D155" s="99">
        <v>92.447999999999993</v>
      </c>
      <c r="E155" s="99">
        <v>30.759</v>
      </c>
      <c r="F155" s="99">
        <v>0.14000000000000001</v>
      </c>
      <c r="G155" s="99">
        <v>19.419</v>
      </c>
      <c r="H155" s="99">
        <v>39.676000000000002</v>
      </c>
      <c r="I155" s="99">
        <v>0.40500000000000003</v>
      </c>
      <c r="J155" s="99">
        <v>1.9830000000000001</v>
      </c>
      <c r="K155" s="99">
        <v>6.6000000000000003E-2</v>
      </c>
      <c r="M155" s="99">
        <f t="shared" si="16"/>
        <v>61.688999999999993</v>
      </c>
      <c r="N155" s="99">
        <f t="shared" si="17"/>
        <v>1.621034544246138</v>
      </c>
      <c r="O155" s="99">
        <f t="shared" si="18"/>
        <v>31.478869814715754</v>
      </c>
      <c r="P155" s="99">
        <f t="shared" si="19"/>
        <v>64.316166577509776</v>
      </c>
      <c r="Q155" s="99">
        <f t="shared" si="20"/>
        <v>3.214511501240092</v>
      </c>
      <c r="R155" s="99">
        <f t="shared" si="21"/>
        <v>0.22694483619445935</v>
      </c>
      <c r="S155" s="99">
        <f t="shared" si="22"/>
        <v>0.65651899041968598</v>
      </c>
      <c r="T155" s="99">
        <f t="shared" si="23"/>
        <v>0.10698827992024511</v>
      </c>
      <c r="U155" s="99">
        <f t="shared" si="24"/>
        <v>100.00000000000001</v>
      </c>
    </row>
    <row r="156" spans="1:21">
      <c r="A156" s="99" t="s">
        <v>960</v>
      </c>
      <c r="B156" s="99" t="s">
        <v>811</v>
      </c>
      <c r="C156" s="104">
        <v>3</v>
      </c>
      <c r="D156" s="99">
        <v>91.896000000000001</v>
      </c>
      <c r="E156" s="99">
        <v>30.795999999999999</v>
      </c>
      <c r="F156" s="99">
        <v>0.14099999999999999</v>
      </c>
      <c r="G156" s="99">
        <v>14.784000000000001</v>
      </c>
      <c r="H156" s="99">
        <v>43.667000000000002</v>
      </c>
      <c r="I156" s="99">
        <v>0.44900000000000001</v>
      </c>
      <c r="J156" s="99">
        <v>2.0590000000000002</v>
      </c>
      <c r="K156" s="99">
        <v>0</v>
      </c>
      <c r="M156" s="99">
        <f t="shared" si="16"/>
        <v>61.1</v>
      </c>
      <c r="N156" s="99">
        <f t="shared" si="17"/>
        <v>1.6366612111292962</v>
      </c>
      <c r="O156" s="99">
        <f t="shared" si="18"/>
        <v>24.196399345335514</v>
      </c>
      <c r="P156" s="99">
        <f t="shared" si="19"/>
        <v>71.468085106382986</v>
      </c>
      <c r="Q156" s="99">
        <f t="shared" si="20"/>
        <v>3.3698854337152211</v>
      </c>
      <c r="R156" s="99">
        <f t="shared" si="21"/>
        <v>0.23076923076923075</v>
      </c>
      <c r="S156" s="99">
        <f t="shared" si="22"/>
        <v>0.73486088379705405</v>
      </c>
      <c r="T156" s="99">
        <f t="shared" si="23"/>
        <v>0</v>
      </c>
      <c r="U156" s="99">
        <f t="shared" si="24"/>
        <v>100</v>
      </c>
    </row>
    <row r="157" spans="1:21">
      <c r="A157" s="99" t="s">
        <v>961</v>
      </c>
      <c r="B157" s="99" t="s">
        <v>812</v>
      </c>
      <c r="C157" s="104">
        <v>3</v>
      </c>
      <c r="D157" s="99">
        <v>94.251000000000005</v>
      </c>
      <c r="E157" s="99">
        <v>31.675000000000001</v>
      </c>
      <c r="F157" s="99">
        <v>0.19</v>
      </c>
      <c r="G157" s="99">
        <v>11.949</v>
      </c>
      <c r="H157" s="99">
        <v>47.384999999999998</v>
      </c>
      <c r="I157" s="99">
        <v>0.436</v>
      </c>
      <c r="J157" s="99">
        <v>2.5910000000000002</v>
      </c>
      <c r="K157" s="99">
        <v>2.5000000000000001E-2</v>
      </c>
      <c r="M157" s="99">
        <f t="shared" si="16"/>
        <v>62.576000000000008</v>
      </c>
      <c r="N157" s="99">
        <f t="shared" si="17"/>
        <v>1.5980567629762208</v>
      </c>
      <c r="O157" s="99">
        <f t="shared" si="18"/>
        <v>19.095180260802863</v>
      </c>
      <c r="P157" s="99">
        <f t="shared" si="19"/>
        <v>75.72391971362822</v>
      </c>
      <c r="Q157" s="99">
        <f t="shared" si="20"/>
        <v>4.1405650728713885</v>
      </c>
      <c r="R157" s="99">
        <f t="shared" si="21"/>
        <v>0.30363078496548196</v>
      </c>
      <c r="S157" s="99">
        <f t="shared" si="22"/>
        <v>0.69675274865763226</v>
      </c>
      <c r="T157" s="99">
        <f t="shared" si="23"/>
        <v>3.9951419074405525E-2</v>
      </c>
      <c r="U157" s="99">
        <f t="shared" si="24"/>
        <v>99.999999999999972</v>
      </c>
    </row>
    <row r="158" spans="1:21">
      <c r="A158" s="99" t="s">
        <v>962</v>
      </c>
      <c r="B158" s="99" t="s">
        <v>813</v>
      </c>
      <c r="C158" s="104">
        <v>3</v>
      </c>
      <c r="D158" s="99">
        <v>93.305000000000007</v>
      </c>
      <c r="E158" s="99">
        <v>32.323</v>
      </c>
      <c r="F158" s="99">
        <v>0.22</v>
      </c>
      <c r="G158" s="99">
        <v>8.0950000000000006</v>
      </c>
      <c r="H158" s="99">
        <v>49.587000000000003</v>
      </c>
      <c r="I158" s="99">
        <v>0.44800000000000001</v>
      </c>
      <c r="J158" s="99">
        <v>2.6320000000000001</v>
      </c>
      <c r="K158" s="99">
        <v>0</v>
      </c>
      <c r="M158" s="99">
        <f t="shared" si="16"/>
        <v>60.982000000000006</v>
      </c>
      <c r="N158" s="99">
        <f t="shared" si="17"/>
        <v>1.6398281460102979</v>
      </c>
      <c r="O158" s="99">
        <f t="shared" si="18"/>
        <v>13.274408841953363</v>
      </c>
      <c r="P158" s="99">
        <f t="shared" si="19"/>
        <v>81.314158276212652</v>
      </c>
      <c r="Q158" s="99">
        <f t="shared" si="20"/>
        <v>4.3160276802991042</v>
      </c>
      <c r="R158" s="99">
        <f t="shared" si="21"/>
        <v>0.36076219212226557</v>
      </c>
      <c r="S158" s="99">
        <f t="shared" si="22"/>
        <v>0.73464300941261351</v>
      </c>
      <c r="T158" s="99">
        <f t="shared" si="23"/>
        <v>0</v>
      </c>
      <c r="U158" s="99">
        <f t="shared" si="24"/>
        <v>99.999999999999986</v>
      </c>
    </row>
    <row r="159" spans="1:21">
      <c r="A159" s="99" t="s">
        <v>963</v>
      </c>
      <c r="B159" s="99" t="s">
        <v>814</v>
      </c>
      <c r="C159" s="104">
        <v>3</v>
      </c>
      <c r="D159" s="99">
        <v>94.552000000000007</v>
      </c>
      <c r="E159" s="99">
        <v>32.619</v>
      </c>
      <c r="F159" s="99">
        <v>0.13300000000000001</v>
      </c>
      <c r="G159" s="99">
        <v>21.631</v>
      </c>
      <c r="H159" s="99">
        <v>38.155000000000001</v>
      </c>
      <c r="I159" s="99">
        <v>0.40400000000000003</v>
      </c>
      <c r="J159" s="99">
        <v>1.5960000000000001</v>
      </c>
      <c r="K159" s="99">
        <v>1.4E-2</v>
      </c>
      <c r="M159" s="99">
        <f t="shared" si="16"/>
        <v>61.933000000000007</v>
      </c>
      <c r="N159" s="99">
        <f t="shared" si="17"/>
        <v>1.6146480874493403</v>
      </c>
      <c r="O159" s="99">
        <f t="shared" si="18"/>
        <v>34.926452779616682</v>
      </c>
      <c r="P159" s="99">
        <f t="shared" si="19"/>
        <v>61.60689777662958</v>
      </c>
      <c r="Q159" s="99">
        <f t="shared" si="20"/>
        <v>2.5769783475691472</v>
      </c>
      <c r="R159" s="99">
        <f t="shared" si="21"/>
        <v>0.21474819563076228</v>
      </c>
      <c r="S159" s="99">
        <f t="shared" si="22"/>
        <v>0.65231782732953347</v>
      </c>
      <c r="T159" s="99">
        <f t="shared" si="23"/>
        <v>2.2605073224290766E-2</v>
      </c>
      <c r="U159" s="99">
        <f t="shared" si="24"/>
        <v>100</v>
      </c>
    </row>
    <row r="160" spans="1:21">
      <c r="A160" s="99" t="s">
        <v>964</v>
      </c>
      <c r="B160" s="99" t="s">
        <v>815</v>
      </c>
      <c r="C160" s="104">
        <v>3</v>
      </c>
      <c r="D160" s="99">
        <v>94.043000000000006</v>
      </c>
      <c r="E160" s="99">
        <v>32.866</v>
      </c>
      <c r="F160" s="99">
        <v>0.17399999999999999</v>
      </c>
      <c r="G160" s="99">
        <v>13.778</v>
      </c>
      <c r="H160" s="99">
        <v>44.192</v>
      </c>
      <c r="I160" s="99">
        <v>0.46400000000000002</v>
      </c>
      <c r="J160" s="99">
        <v>2.5670000000000002</v>
      </c>
      <c r="K160" s="99">
        <v>2E-3</v>
      </c>
      <c r="M160" s="99">
        <f t="shared" si="16"/>
        <v>61.177000000000007</v>
      </c>
      <c r="N160" s="99">
        <f t="shared" si="17"/>
        <v>1.6346012390277389</v>
      </c>
      <c r="O160" s="99">
        <f t="shared" si="18"/>
        <v>22.521535871324186</v>
      </c>
      <c r="P160" s="99">
        <f t="shared" si="19"/>
        <v>72.236297955113841</v>
      </c>
      <c r="Q160" s="99">
        <f t="shared" si="20"/>
        <v>4.1960213805842059</v>
      </c>
      <c r="R160" s="99">
        <f t="shared" si="21"/>
        <v>0.28442061559082654</v>
      </c>
      <c r="S160" s="99">
        <f t="shared" si="22"/>
        <v>0.75845497490887093</v>
      </c>
      <c r="T160" s="99">
        <f t="shared" si="23"/>
        <v>3.2692024780554777E-3</v>
      </c>
      <c r="U160" s="99">
        <f t="shared" si="24"/>
        <v>99.999999999999986</v>
      </c>
    </row>
    <row r="161" spans="1:21">
      <c r="A161" s="99" t="s">
        <v>965</v>
      </c>
      <c r="B161" s="99" t="s">
        <v>816</v>
      </c>
      <c r="C161" s="104">
        <v>3</v>
      </c>
      <c r="D161" s="99">
        <v>94.171000000000006</v>
      </c>
      <c r="E161" s="99">
        <v>30.916</v>
      </c>
      <c r="F161" s="99">
        <v>0.15</v>
      </c>
      <c r="G161" s="99">
        <v>20.523</v>
      </c>
      <c r="H161" s="99">
        <v>40.698</v>
      </c>
      <c r="I161" s="99">
        <v>0.38800000000000001</v>
      </c>
      <c r="J161" s="99">
        <v>1.43</v>
      </c>
      <c r="K161" s="99">
        <v>6.6000000000000003E-2</v>
      </c>
      <c r="M161" s="99">
        <f t="shared" si="16"/>
        <v>63.25500000000001</v>
      </c>
      <c r="N161" s="99">
        <f t="shared" si="17"/>
        <v>1.5809026954390955</v>
      </c>
      <c r="O161" s="99">
        <f t="shared" si="18"/>
        <v>32.444866018496555</v>
      </c>
      <c r="P161" s="99">
        <f t="shared" si="19"/>
        <v>64.339577898980309</v>
      </c>
      <c r="Q161" s="99">
        <f t="shared" si="20"/>
        <v>2.2606908544779065</v>
      </c>
      <c r="R161" s="99">
        <f t="shared" si="21"/>
        <v>0.2371354043158643</v>
      </c>
      <c r="S161" s="99">
        <f t="shared" si="22"/>
        <v>0.61339024583036905</v>
      </c>
      <c r="T161" s="99">
        <f t="shared" si="23"/>
        <v>0.10433957789898031</v>
      </c>
      <c r="U161" s="99">
        <f t="shared" si="24"/>
        <v>99.999999999999986</v>
      </c>
    </row>
    <row r="162" spans="1:21">
      <c r="A162" s="99" t="s">
        <v>966</v>
      </c>
      <c r="B162" s="99" t="s">
        <v>817</v>
      </c>
      <c r="C162" s="104">
        <v>1</v>
      </c>
      <c r="D162" s="99">
        <v>91.433000000000007</v>
      </c>
      <c r="E162" s="99">
        <v>29.449000000000002</v>
      </c>
      <c r="F162" s="99">
        <v>0.14599999999999999</v>
      </c>
      <c r="G162" s="99">
        <v>20.492999999999999</v>
      </c>
      <c r="H162" s="99">
        <v>38.588000000000001</v>
      </c>
      <c r="I162" s="99">
        <v>0.35099999999999998</v>
      </c>
      <c r="J162" s="99">
        <v>2.335</v>
      </c>
      <c r="K162" s="99">
        <v>7.0999999999999994E-2</v>
      </c>
      <c r="M162" s="99">
        <f t="shared" si="16"/>
        <v>61.984000000000009</v>
      </c>
      <c r="N162" s="99">
        <f t="shared" si="17"/>
        <v>1.6133195663397004</v>
      </c>
      <c r="O162" s="99">
        <f t="shared" si="18"/>
        <v>33.061757872999479</v>
      </c>
      <c r="P162" s="99">
        <f t="shared" si="19"/>
        <v>62.254775425916364</v>
      </c>
      <c r="Q162" s="99">
        <f t="shared" si="20"/>
        <v>3.7671011874032003</v>
      </c>
      <c r="R162" s="99">
        <f t="shared" si="21"/>
        <v>0.23554465668559624</v>
      </c>
      <c r="S162" s="99">
        <f t="shared" si="22"/>
        <v>0.56627516778523479</v>
      </c>
      <c r="T162" s="99">
        <f t="shared" si="23"/>
        <v>0.11454568921011872</v>
      </c>
      <c r="U162" s="99">
        <f t="shared" si="24"/>
        <v>99.999999999999986</v>
      </c>
    </row>
    <row r="163" spans="1:21">
      <c r="A163" s="99" t="s">
        <v>967</v>
      </c>
      <c r="B163" s="99" t="s">
        <v>818</v>
      </c>
      <c r="C163" s="104">
        <v>3</v>
      </c>
      <c r="D163" s="99">
        <v>95.995999999999995</v>
      </c>
      <c r="E163" s="99">
        <v>29.166</v>
      </c>
      <c r="F163" s="99">
        <v>0.14799999999999999</v>
      </c>
      <c r="G163" s="99">
        <v>32.765999999999998</v>
      </c>
      <c r="H163" s="99">
        <v>29.452999999999999</v>
      </c>
      <c r="I163" s="99">
        <v>0.44900000000000001</v>
      </c>
      <c r="J163" s="99">
        <v>3.9569999999999999</v>
      </c>
      <c r="K163" s="99">
        <v>5.7000000000000002E-2</v>
      </c>
      <c r="M163" s="99">
        <f t="shared" si="16"/>
        <v>66.83</v>
      </c>
      <c r="N163" s="99">
        <f t="shared" si="17"/>
        <v>1.4963339817447254</v>
      </c>
      <c r="O163" s="99">
        <f t="shared" si="18"/>
        <v>49.028879245847669</v>
      </c>
      <c r="P163" s="99">
        <f t="shared" si="19"/>
        <v>44.0715247643274</v>
      </c>
      <c r="Q163" s="99">
        <f t="shared" si="20"/>
        <v>5.9209935657638786</v>
      </c>
      <c r="R163" s="99">
        <f t="shared" si="21"/>
        <v>0.22145742929821935</v>
      </c>
      <c r="S163" s="99">
        <f t="shared" si="22"/>
        <v>0.67185395780338175</v>
      </c>
      <c r="T163" s="99">
        <f t="shared" si="23"/>
        <v>8.5291036959449354E-2</v>
      </c>
      <c r="U163" s="99">
        <f t="shared" si="24"/>
        <v>100</v>
      </c>
    </row>
    <row r="164" spans="1:21">
      <c r="A164" s="99" t="s">
        <v>968</v>
      </c>
      <c r="B164" s="99" t="s">
        <v>820</v>
      </c>
      <c r="C164" s="104">
        <v>3</v>
      </c>
      <c r="D164" s="99">
        <v>93.614999999999995</v>
      </c>
      <c r="E164" s="99">
        <v>30.902000000000001</v>
      </c>
      <c r="F164" s="99">
        <v>0.192</v>
      </c>
      <c r="G164" s="99">
        <v>14.567</v>
      </c>
      <c r="H164" s="99">
        <v>45.377000000000002</v>
      </c>
      <c r="I164" s="99">
        <v>0.41199999999999998</v>
      </c>
      <c r="J164" s="99">
        <v>2.1560000000000001</v>
      </c>
      <c r="K164" s="99">
        <v>8.9999999999999993E-3</v>
      </c>
      <c r="M164" s="99">
        <f t="shared" si="16"/>
        <v>62.712999999999994</v>
      </c>
      <c r="N164" s="99">
        <f t="shared" si="17"/>
        <v>1.5945657200261509</v>
      </c>
      <c r="O164" s="99">
        <f t="shared" si="18"/>
        <v>23.22803884362094</v>
      </c>
      <c r="P164" s="99">
        <f t="shared" si="19"/>
        <v>72.356608677626653</v>
      </c>
      <c r="Q164" s="99">
        <f t="shared" si="20"/>
        <v>3.4378836923763818</v>
      </c>
      <c r="R164" s="99">
        <f t="shared" si="21"/>
        <v>0.30615661824502099</v>
      </c>
      <c r="S164" s="99">
        <f t="shared" si="22"/>
        <v>0.65696107665077419</v>
      </c>
      <c r="T164" s="99">
        <f t="shared" si="23"/>
        <v>1.4351091480235357E-2</v>
      </c>
      <c r="U164" s="99">
        <f t="shared" si="24"/>
        <v>100.00000000000001</v>
      </c>
    </row>
    <row r="165" spans="1:21">
      <c r="A165" s="99" t="s">
        <v>969</v>
      </c>
      <c r="B165" s="99" t="s">
        <v>821</v>
      </c>
      <c r="C165" s="104">
        <v>3</v>
      </c>
      <c r="D165" s="99">
        <v>92.08</v>
      </c>
      <c r="E165" s="99">
        <v>28.38</v>
      </c>
      <c r="F165" s="99">
        <v>0.122</v>
      </c>
      <c r="G165" s="99">
        <v>24.966000000000001</v>
      </c>
      <c r="H165" s="99">
        <v>34.966999999999999</v>
      </c>
      <c r="I165" s="99">
        <v>0.38</v>
      </c>
      <c r="J165" s="99">
        <v>3.3650000000000002</v>
      </c>
      <c r="K165" s="99">
        <v>0</v>
      </c>
      <c r="M165" s="99">
        <f t="shared" si="16"/>
        <v>63.7</v>
      </c>
      <c r="N165" s="99">
        <f t="shared" si="17"/>
        <v>1.5698587127158554</v>
      </c>
      <c r="O165" s="99">
        <f t="shared" si="18"/>
        <v>39.19309262166405</v>
      </c>
      <c r="P165" s="99">
        <f t="shared" si="19"/>
        <v>54.893249607535317</v>
      </c>
      <c r="Q165" s="99">
        <f t="shared" si="20"/>
        <v>5.2825745682888536</v>
      </c>
      <c r="R165" s="99">
        <f t="shared" si="21"/>
        <v>0.19152276295133436</v>
      </c>
      <c r="S165" s="99">
        <f t="shared" si="22"/>
        <v>0.59654631083202503</v>
      </c>
      <c r="T165" s="99">
        <f t="shared" si="23"/>
        <v>0</v>
      </c>
      <c r="U165" s="99">
        <f>O165+P165+Q165+R165+S165+T165</f>
        <v>100.15698587127159</v>
      </c>
    </row>
    <row r="166" spans="1:21">
      <c r="A166" s="99" t="s">
        <v>970</v>
      </c>
      <c r="B166" s="99" t="s">
        <v>822</v>
      </c>
      <c r="C166" s="104">
        <v>3</v>
      </c>
      <c r="D166" s="99">
        <v>91.299000000000007</v>
      </c>
      <c r="E166" s="99">
        <v>30.055</v>
      </c>
      <c r="F166" s="99">
        <v>0.17699999999999999</v>
      </c>
      <c r="G166" s="99">
        <v>15.407</v>
      </c>
      <c r="H166" s="99">
        <v>43.180999999999997</v>
      </c>
      <c r="I166" s="99">
        <v>0.44700000000000001</v>
      </c>
      <c r="J166" s="99">
        <v>1.992</v>
      </c>
      <c r="K166" s="99">
        <v>0.04</v>
      </c>
      <c r="M166" s="99">
        <f t="shared" si="16"/>
        <v>61.244000000000007</v>
      </c>
      <c r="N166" s="99">
        <f t="shared" si="17"/>
        <v>1.6328130102540654</v>
      </c>
      <c r="O166" s="99">
        <f t="shared" si="18"/>
        <v>25.156750048984385</v>
      </c>
      <c r="P166" s="99">
        <f t="shared" si="19"/>
        <v>70.506498595780798</v>
      </c>
      <c r="Q166" s="99">
        <f t="shared" si="20"/>
        <v>3.2525635164260982</v>
      </c>
      <c r="R166" s="99">
        <f t="shared" si="21"/>
        <v>0.28900790281496958</v>
      </c>
      <c r="S166" s="99">
        <f t="shared" si="22"/>
        <v>0.72986741558356727</v>
      </c>
      <c r="T166" s="99">
        <f t="shared" si="23"/>
        <v>6.5312520410162625E-2</v>
      </c>
      <c r="U166" s="99">
        <f t="shared" si="24"/>
        <v>99.999999999999986</v>
      </c>
    </row>
    <row r="167" spans="1:21">
      <c r="A167" s="99" t="s">
        <v>971</v>
      </c>
      <c r="B167" s="99" t="s">
        <v>824</v>
      </c>
      <c r="C167" s="104">
        <v>3</v>
      </c>
      <c r="D167" s="99">
        <v>94.31</v>
      </c>
      <c r="E167" s="99">
        <v>30.221</v>
      </c>
      <c r="F167" s="99">
        <v>0.113</v>
      </c>
      <c r="G167" s="99">
        <v>24.648</v>
      </c>
      <c r="H167" s="99">
        <v>36.780999999999999</v>
      </c>
      <c r="I167" s="99">
        <v>0.35</v>
      </c>
      <c r="J167" s="99">
        <v>2.1</v>
      </c>
      <c r="K167" s="99">
        <v>9.7000000000000003E-2</v>
      </c>
      <c r="M167" s="99">
        <f t="shared" si="16"/>
        <v>64.088999999999999</v>
      </c>
      <c r="N167" s="99">
        <f t="shared" si="17"/>
        <v>1.5603301658630966</v>
      </c>
      <c r="O167" s="99">
        <f t="shared" si="18"/>
        <v>38.459017928193603</v>
      </c>
      <c r="P167" s="99">
        <f t="shared" si="19"/>
        <v>57.390503830610555</v>
      </c>
      <c r="Q167" s="99">
        <f t="shared" si="20"/>
        <v>3.2766933483125031</v>
      </c>
      <c r="R167" s="99">
        <f t="shared" si="21"/>
        <v>0.17631730874252993</v>
      </c>
      <c r="S167" s="99">
        <f t="shared" si="22"/>
        <v>0.54611555805208378</v>
      </c>
      <c r="T167" s="99">
        <f t="shared" si="23"/>
        <v>0.15135202608872037</v>
      </c>
      <c r="U167" s="99">
        <f t="shared" si="24"/>
        <v>99.999999999999986</v>
      </c>
    </row>
    <row r="168" spans="1:21">
      <c r="A168" s="99" t="s">
        <v>972</v>
      </c>
      <c r="B168" s="99" t="s">
        <v>825</v>
      </c>
      <c r="C168" s="104">
        <v>3</v>
      </c>
      <c r="D168" s="99">
        <v>94.099000000000004</v>
      </c>
      <c r="E168" s="99">
        <v>32.728000000000002</v>
      </c>
      <c r="F168" s="99">
        <v>0.192</v>
      </c>
      <c r="G168" s="99">
        <v>7.601</v>
      </c>
      <c r="H168" s="99">
        <v>50.655999999999999</v>
      </c>
      <c r="I168" s="99">
        <v>0.438</v>
      </c>
      <c r="J168" s="99">
        <v>2.484</v>
      </c>
      <c r="K168" s="99">
        <v>0</v>
      </c>
      <c r="M168" s="99">
        <f t="shared" si="16"/>
        <v>61.371000000000002</v>
      </c>
      <c r="N168" s="99">
        <f t="shared" si="17"/>
        <v>1.6294340975379251</v>
      </c>
      <c r="O168" s="99">
        <f t="shared" si="18"/>
        <v>12.385328575385769</v>
      </c>
      <c r="P168" s="99">
        <f t="shared" si="19"/>
        <v>82.540613644881134</v>
      </c>
      <c r="Q168" s="99">
        <f t="shared" si="20"/>
        <v>4.0475142982842058</v>
      </c>
      <c r="R168" s="99">
        <f t="shared" si="21"/>
        <v>0.31285134672728165</v>
      </c>
      <c r="S168" s="99">
        <f t="shared" si="22"/>
        <v>0.71369213472161119</v>
      </c>
      <c r="T168" s="99">
        <f t="shared" si="23"/>
        <v>0</v>
      </c>
      <c r="U168" s="99">
        <f t="shared" si="24"/>
        <v>100</v>
      </c>
    </row>
    <row r="169" spans="1:21">
      <c r="A169" s="99" t="s">
        <v>973</v>
      </c>
      <c r="B169" s="99" t="s">
        <v>826</v>
      </c>
      <c r="C169" s="104">
        <v>3</v>
      </c>
      <c r="D169" s="99">
        <v>96.391999999999996</v>
      </c>
      <c r="E169" s="99">
        <v>33.369999999999997</v>
      </c>
      <c r="F169" s="99">
        <v>0.11700000000000001</v>
      </c>
      <c r="G169" s="99">
        <v>24.347999999999999</v>
      </c>
      <c r="H169" s="99">
        <v>36.979999999999997</v>
      </c>
      <c r="I169" s="99">
        <v>0.47499999999999998</v>
      </c>
      <c r="J169" s="99">
        <v>1.0389999999999999</v>
      </c>
      <c r="K169" s="99">
        <v>6.3E-2</v>
      </c>
      <c r="M169" s="99">
        <f t="shared" si="16"/>
        <v>63.021999999999998</v>
      </c>
      <c r="N169" s="99">
        <f t="shared" si="17"/>
        <v>1.5867474850052363</v>
      </c>
      <c r="O169" s="99">
        <f t="shared" si="18"/>
        <v>38.63412776490749</v>
      </c>
      <c r="P169" s="99">
        <f t="shared" si="19"/>
        <v>58.677921995493634</v>
      </c>
      <c r="Q169" s="99">
        <f t="shared" si="20"/>
        <v>1.6486306369204404</v>
      </c>
      <c r="R169" s="99">
        <f t="shared" si="21"/>
        <v>0.18564945574561267</v>
      </c>
      <c r="S169" s="99">
        <f t="shared" si="22"/>
        <v>0.75370505537748722</v>
      </c>
      <c r="T169" s="99">
        <f t="shared" si="23"/>
        <v>9.9965091555329885E-2</v>
      </c>
      <c r="U169" s="99">
        <f t="shared" si="24"/>
        <v>100</v>
      </c>
    </row>
    <row r="170" spans="1:21">
      <c r="A170" s="99" t="s">
        <v>974</v>
      </c>
      <c r="B170" s="99" t="s">
        <v>827</v>
      </c>
      <c r="C170" s="99">
        <v>3</v>
      </c>
      <c r="D170" s="99">
        <v>92.872</v>
      </c>
      <c r="E170" s="99">
        <v>31.902999999999999</v>
      </c>
      <c r="F170" s="99">
        <v>0.17199999999999999</v>
      </c>
      <c r="G170" s="99">
        <v>17.945</v>
      </c>
      <c r="H170" s="99">
        <v>39.581000000000003</v>
      </c>
      <c r="I170" s="99">
        <v>0.42799999999999999</v>
      </c>
      <c r="J170" s="99">
        <v>2.843</v>
      </c>
      <c r="K170" s="99">
        <v>0</v>
      </c>
      <c r="M170" s="99">
        <f t="shared" si="16"/>
        <v>60.969000000000001</v>
      </c>
      <c r="N170" s="99">
        <f t="shared" si="17"/>
        <v>1.6401777952730077</v>
      </c>
      <c r="O170" s="99">
        <f t="shared" si="18"/>
        <v>29.432990536174124</v>
      </c>
      <c r="P170" s="99">
        <f t="shared" si="19"/>
        <v>64.919877314700926</v>
      </c>
      <c r="Q170" s="99">
        <f t="shared" si="20"/>
        <v>4.663025471961161</v>
      </c>
      <c r="R170" s="99">
        <f t="shared" si="21"/>
        <v>0.28211058078695728</v>
      </c>
      <c r="S170" s="99">
        <f t="shared" si="22"/>
        <v>0.70199609637684723</v>
      </c>
      <c r="T170" s="99">
        <f t="shared" si="23"/>
        <v>0</v>
      </c>
      <c r="U170" s="99">
        <f t="shared" si="24"/>
        <v>100.00000000000001</v>
      </c>
    </row>
    <row r="171" spans="1:21">
      <c r="A171" s="99" t="s">
        <v>975</v>
      </c>
      <c r="B171" s="99" t="s">
        <v>828</v>
      </c>
      <c r="C171" s="104">
        <v>3</v>
      </c>
      <c r="D171" s="99">
        <v>95.087999999999994</v>
      </c>
      <c r="E171" s="99">
        <v>30.099</v>
      </c>
      <c r="F171" s="99">
        <v>0.17299999999999999</v>
      </c>
      <c r="G171" s="99">
        <v>24.504000000000001</v>
      </c>
      <c r="H171" s="99">
        <v>36.92</v>
      </c>
      <c r="I171" s="99">
        <v>0.376</v>
      </c>
      <c r="J171" s="99">
        <v>3.016</v>
      </c>
      <c r="K171" s="99">
        <v>0</v>
      </c>
      <c r="M171" s="99">
        <f t="shared" si="16"/>
        <v>64.98899999999999</v>
      </c>
      <c r="N171" s="99">
        <f t="shared" si="17"/>
        <v>1.538721937558664</v>
      </c>
      <c r="O171" s="99">
        <f t="shared" si="18"/>
        <v>37.704842357937508</v>
      </c>
      <c r="P171" s="99">
        <f t="shared" si="19"/>
        <v>56.809613934665876</v>
      </c>
      <c r="Q171" s="99">
        <f t="shared" si="20"/>
        <v>4.6407853636769305</v>
      </c>
      <c r="R171" s="99">
        <f t="shared" si="21"/>
        <v>0.26619889519764883</v>
      </c>
      <c r="S171" s="99">
        <f t="shared" si="22"/>
        <v>0.57855944852205765</v>
      </c>
      <c r="T171" s="99">
        <f t="shared" si="23"/>
        <v>0</v>
      </c>
      <c r="U171" s="99">
        <f t="shared" si="24"/>
        <v>100.00000000000001</v>
      </c>
    </row>
    <row r="172" spans="1:21">
      <c r="A172" s="99" t="s">
        <v>976</v>
      </c>
      <c r="B172" s="99" t="s">
        <v>829</v>
      </c>
      <c r="C172" s="104">
        <v>1</v>
      </c>
      <c r="D172" s="99">
        <v>93.176000000000002</v>
      </c>
      <c r="E172" s="99">
        <v>32.473999999999997</v>
      </c>
      <c r="F172" s="99">
        <v>0.161</v>
      </c>
      <c r="G172" s="99">
        <v>15.954000000000001</v>
      </c>
      <c r="H172" s="99">
        <v>41.857999999999997</v>
      </c>
      <c r="I172" s="99">
        <v>0.42</v>
      </c>
      <c r="J172" s="99">
        <v>2.25</v>
      </c>
      <c r="K172" s="99">
        <v>5.8999999999999997E-2</v>
      </c>
      <c r="M172" s="99">
        <f t="shared" si="16"/>
        <v>60.702000000000005</v>
      </c>
      <c r="N172" s="99">
        <f t="shared" si="17"/>
        <v>1.6473921781819378</v>
      </c>
      <c r="O172" s="99">
        <f t="shared" si="18"/>
        <v>26.282494810714638</v>
      </c>
      <c r="P172" s="99">
        <f t="shared" si="19"/>
        <v>68.956541794339543</v>
      </c>
      <c r="Q172" s="99">
        <f t="shared" si="20"/>
        <v>3.7066324009093603</v>
      </c>
      <c r="R172" s="99">
        <f t="shared" si="21"/>
        <v>0.265230140687292</v>
      </c>
      <c r="S172" s="99">
        <f t="shared" si="22"/>
        <v>0.69190471483641391</v>
      </c>
      <c r="T172" s="99">
        <f t="shared" si="23"/>
        <v>9.7196138512734329E-2</v>
      </c>
      <c r="U172" s="99">
        <f t="shared" si="24"/>
        <v>99.999999999999972</v>
      </c>
    </row>
    <row r="173" spans="1:21">
      <c r="A173" s="99" t="s">
        <v>977</v>
      </c>
      <c r="B173" s="99" t="s">
        <v>830</v>
      </c>
      <c r="C173" s="104">
        <v>3</v>
      </c>
      <c r="D173" s="99">
        <v>95.405000000000001</v>
      </c>
      <c r="E173" s="99">
        <v>31.478000000000002</v>
      </c>
      <c r="F173" s="99">
        <v>0.15</v>
      </c>
      <c r="G173" s="99">
        <v>18.492000000000001</v>
      </c>
      <c r="H173" s="99">
        <v>41.819000000000003</v>
      </c>
      <c r="I173" s="99">
        <v>0.48599999999999999</v>
      </c>
      <c r="J173" s="99">
        <v>2.9710000000000001</v>
      </c>
      <c r="K173" s="99">
        <v>8.9999999999999993E-3</v>
      </c>
      <c r="M173" s="99">
        <f t="shared" si="16"/>
        <v>63.927</v>
      </c>
      <c r="N173" s="99">
        <f t="shared" si="17"/>
        <v>1.5642842617360426</v>
      </c>
      <c r="O173" s="99">
        <f t="shared" si="18"/>
        <v>28.926744568022901</v>
      </c>
      <c r="P173" s="99">
        <f t="shared" si="19"/>
        <v>65.416803541539565</v>
      </c>
      <c r="Q173" s="99">
        <f t="shared" si="20"/>
        <v>4.6474885416177827</v>
      </c>
      <c r="R173" s="99">
        <f t="shared" si="21"/>
        <v>0.23464263926040638</v>
      </c>
      <c r="S173" s="99">
        <f t="shared" si="22"/>
        <v>0.76024215120371674</v>
      </c>
      <c r="T173" s="99">
        <f t="shared" si="23"/>
        <v>1.4078558355624382E-2</v>
      </c>
      <c r="U173" s="99">
        <f t="shared" si="24"/>
        <v>99.999999999999986</v>
      </c>
    </row>
    <row r="174" spans="1:21">
      <c r="A174" s="99" t="s">
        <v>978</v>
      </c>
      <c r="B174" s="99" t="s">
        <v>831</v>
      </c>
      <c r="C174" s="104">
        <v>3</v>
      </c>
      <c r="D174" s="99">
        <v>93.084999999999994</v>
      </c>
      <c r="E174" s="99">
        <v>32.732999999999997</v>
      </c>
      <c r="F174" s="99">
        <v>0.11799999999999999</v>
      </c>
      <c r="G174" s="99">
        <v>21.943000000000001</v>
      </c>
      <c r="H174" s="99">
        <v>36.982999999999997</v>
      </c>
      <c r="I174" s="99">
        <v>0.44</v>
      </c>
      <c r="J174" s="99">
        <v>0.86199999999999999</v>
      </c>
      <c r="K174" s="99">
        <v>6.0000000000000001E-3</v>
      </c>
      <c r="M174" s="99">
        <f t="shared" si="16"/>
        <v>60.351999999999997</v>
      </c>
      <c r="N174" s="99">
        <f t="shared" si="17"/>
        <v>1.6569459172852599</v>
      </c>
      <c r="O174" s="99">
        <f t="shared" si="18"/>
        <v>36.358364262990456</v>
      </c>
      <c r="P174" s="99">
        <f t="shared" si="19"/>
        <v>61.27883085896076</v>
      </c>
      <c r="Q174" s="99">
        <f t="shared" si="20"/>
        <v>1.4282873806998939</v>
      </c>
      <c r="R174" s="99">
        <f t="shared" si="21"/>
        <v>0.19551961823966066</v>
      </c>
      <c r="S174" s="99">
        <f t="shared" si="22"/>
        <v>0.72905620360551437</v>
      </c>
      <c r="T174" s="99">
        <f t="shared" si="23"/>
        <v>9.9416755037115591E-3</v>
      </c>
      <c r="U174" s="99">
        <f t="shared" si="24"/>
        <v>99.999999999999986</v>
      </c>
    </row>
    <row r="175" spans="1:21">
      <c r="A175" s="99" t="s">
        <v>979</v>
      </c>
      <c r="B175" s="99" t="s">
        <v>833</v>
      </c>
      <c r="C175" s="104">
        <v>3</v>
      </c>
      <c r="D175" s="99">
        <v>93.156999999999996</v>
      </c>
      <c r="E175" s="99">
        <v>29.611999999999998</v>
      </c>
      <c r="F175" s="99">
        <v>0.16900000000000001</v>
      </c>
      <c r="G175" s="99">
        <v>23.931999999999999</v>
      </c>
      <c r="H175" s="99">
        <v>37.923999999999999</v>
      </c>
      <c r="I175" s="99">
        <v>0.33700000000000002</v>
      </c>
      <c r="J175" s="99">
        <v>1.8049999999999999</v>
      </c>
      <c r="K175" s="99">
        <v>8.0000000000000002E-3</v>
      </c>
      <c r="M175" s="99">
        <f t="shared" si="16"/>
        <v>63.545000000000002</v>
      </c>
      <c r="N175" s="99">
        <f t="shared" si="17"/>
        <v>1.5736879376819577</v>
      </c>
      <c r="O175" s="99">
        <f t="shared" si="18"/>
        <v>37.66149972460461</v>
      </c>
      <c r="P175" s="99">
        <f t="shared" si="19"/>
        <v>59.680541348650564</v>
      </c>
      <c r="Q175" s="99">
        <f t="shared" si="20"/>
        <v>2.8405067275159337</v>
      </c>
      <c r="R175" s="99">
        <f t="shared" si="21"/>
        <v>0.26595326146825088</v>
      </c>
      <c r="S175" s="99">
        <f t="shared" si="22"/>
        <v>0.53033283499881978</v>
      </c>
      <c r="T175" s="99">
        <f t="shared" si="23"/>
        <v>1.2589503501455662E-2</v>
      </c>
      <c r="U175" s="99">
        <f>O175+P175+Q175+R175+S175+T175</f>
        <v>100.99142340073963</v>
      </c>
    </row>
    <row r="176" spans="1:21">
      <c r="A176" s="99" t="s">
        <v>980</v>
      </c>
      <c r="B176" s="99" t="s">
        <v>834</v>
      </c>
      <c r="C176" s="104">
        <v>3</v>
      </c>
      <c r="D176" s="99">
        <v>94.65</v>
      </c>
      <c r="E176" s="99">
        <v>32.637999999999998</v>
      </c>
      <c r="F176" s="99">
        <v>0.17</v>
      </c>
      <c r="G176" s="99">
        <v>11.201000000000001</v>
      </c>
      <c r="H176" s="99">
        <v>47.755000000000003</v>
      </c>
      <c r="I176" s="99">
        <v>0.41099999999999998</v>
      </c>
      <c r="J176" s="99">
        <v>2.4700000000000002</v>
      </c>
      <c r="K176" s="99">
        <v>5.0000000000000001E-3</v>
      </c>
      <c r="M176" s="99">
        <f t="shared" si="16"/>
        <v>62.012000000000008</v>
      </c>
      <c r="N176" s="99">
        <f t="shared" si="17"/>
        <v>1.6125911113977938</v>
      </c>
      <c r="O176" s="99">
        <f t="shared" si="18"/>
        <v>18.062633038766688</v>
      </c>
      <c r="P176" s="99">
        <f t="shared" si="19"/>
        <v>77.009288524801647</v>
      </c>
      <c r="Q176" s="99">
        <f t="shared" si="20"/>
        <v>3.9831000451525509</v>
      </c>
      <c r="R176" s="99">
        <f t="shared" si="21"/>
        <v>0.27414048893762494</v>
      </c>
      <c r="S176" s="99">
        <f t="shared" si="22"/>
        <v>0.66277494678449322</v>
      </c>
      <c r="T176" s="99">
        <f t="shared" si="23"/>
        <v>8.062955556988969E-3</v>
      </c>
      <c r="U176" s="99">
        <f t="shared" si="24"/>
        <v>100</v>
      </c>
    </row>
    <row r="177" spans="1:21">
      <c r="A177" s="99" t="s">
        <v>981</v>
      </c>
      <c r="B177" s="99" t="s">
        <v>836</v>
      </c>
      <c r="C177" s="104">
        <v>3</v>
      </c>
      <c r="D177" s="99">
        <v>95.706000000000003</v>
      </c>
      <c r="E177" s="99">
        <v>30.538</v>
      </c>
      <c r="F177" s="99">
        <v>0.107</v>
      </c>
      <c r="G177" s="99">
        <v>30.283999999999999</v>
      </c>
      <c r="H177" s="99">
        <v>33.235999999999997</v>
      </c>
      <c r="I177" s="99">
        <v>0.314</v>
      </c>
      <c r="J177" s="99">
        <v>1.1830000000000001</v>
      </c>
      <c r="K177" s="99">
        <v>4.3999999999999997E-2</v>
      </c>
      <c r="M177" s="99">
        <f t="shared" si="16"/>
        <v>65.168000000000006</v>
      </c>
      <c r="N177" s="99">
        <f t="shared" si="17"/>
        <v>1.5344954578934444</v>
      </c>
      <c r="O177" s="99">
        <f t="shared" si="18"/>
        <v>46.470660446845066</v>
      </c>
      <c r="P177" s="99">
        <f t="shared" si="19"/>
        <v>51.000491038546514</v>
      </c>
      <c r="Q177" s="99">
        <f t="shared" si="20"/>
        <v>1.8153081266879449</v>
      </c>
      <c r="R177" s="99">
        <f t="shared" si="21"/>
        <v>0.16419101399459854</v>
      </c>
      <c r="S177" s="99">
        <f t="shared" si="22"/>
        <v>0.48183157377854158</v>
      </c>
      <c r="T177" s="99">
        <f t="shared" si="23"/>
        <v>6.7517800147311555E-2</v>
      </c>
      <c r="U177" s="99">
        <f t="shared" si="24"/>
        <v>99.999999999999957</v>
      </c>
    </row>
    <row r="178" spans="1:21">
      <c r="A178" s="99" t="s">
        <v>982</v>
      </c>
      <c r="B178" s="99" t="s">
        <v>837</v>
      </c>
      <c r="C178" s="104">
        <v>3</v>
      </c>
      <c r="D178" s="99">
        <v>94.722999999999999</v>
      </c>
      <c r="E178" s="99">
        <v>33.225000000000001</v>
      </c>
      <c r="F178" s="99">
        <v>0.15</v>
      </c>
      <c r="G178" s="99">
        <v>12.752000000000001</v>
      </c>
      <c r="H178" s="99">
        <v>45.539000000000001</v>
      </c>
      <c r="I178" s="99">
        <v>0.433</v>
      </c>
      <c r="J178" s="99">
        <v>2.573</v>
      </c>
      <c r="K178" s="99">
        <v>5.0999999999999997E-2</v>
      </c>
      <c r="M178" s="99">
        <f t="shared" si="16"/>
        <v>61.497999999999998</v>
      </c>
      <c r="N178" s="99">
        <f t="shared" si="17"/>
        <v>1.6260691404598524</v>
      </c>
      <c r="O178" s="99">
        <f t="shared" si="18"/>
        <v>20.735633679144041</v>
      </c>
      <c r="P178" s="99">
        <f t="shared" si="19"/>
        <v>74.049562587401226</v>
      </c>
      <c r="Q178" s="99">
        <f t="shared" si="20"/>
        <v>4.1838758984032003</v>
      </c>
      <c r="R178" s="99">
        <f t="shared" si="21"/>
        <v>0.24391037106897784</v>
      </c>
      <c r="S178" s="99">
        <f t="shared" si="22"/>
        <v>0.70408793781911605</v>
      </c>
      <c r="T178" s="99">
        <f t="shared" si="23"/>
        <v>8.2929526163452463E-2</v>
      </c>
      <c r="U178" s="99">
        <f t="shared" si="24"/>
        <v>100.00000000000001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FC6A-D46D-8543-8CAE-5524B55CA2C7}">
  <dimension ref="A1:M309"/>
  <sheetViews>
    <sheetView zoomScaleNormal="100" workbookViewId="0">
      <selection activeCell="C221" sqref="C221"/>
    </sheetView>
  </sheetViews>
  <sheetFormatPr defaultColWidth="10.796875" defaultRowHeight="13.8"/>
  <cols>
    <col min="1" max="1" width="42.5" style="4" bestFit="1" customWidth="1"/>
    <col min="2" max="2" width="16" style="4" bestFit="1" customWidth="1"/>
    <col min="3" max="3" width="51" style="4" bestFit="1" customWidth="1"/>
    <col min="4" max="4" width="13.5" style="4" bestFit="1" customWidth="1"/>
    <col min="5" max="5" width="32.296875" style="4" bestFit="1" customWidth="1"/>
    <col min="6" max="7" width="14.69921875" style="4" bestFit="1" customWidth="1"/>
    <col min="8" max="8" width="10.796875" style="4"/>
    <col min="9" max="9" width="13.5" style="4" bestFit="1" customWidth="1"/>
    <col min="10" max="11" width="10.796875" style="4"/>
    <col min="12" max="12" width="18.296875" style="4" bestFit="1" customWidth="1"/>
    <col min="13" max="16384" width="10.796875" style="4"/>
  </cols>
  <sheetData>
    <row r="1" spans="1:12">
      <c r="A1" s="11" t="s">
        <v>10</v>
      </c>
      <c r="B1" s="11" t="s">
        <v>11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75</v>
      </c>
      <c r="J1" s="11" t="s">
        <v>18</v>
      </c>
      <c r="K1" s="11" t="s">
        <v>19</v>
      </c>
      <c r="L1" s="11" t="s">
        <v>20</v>
      </c>
    </row>
    <row r="2" spans="1:12">
      <c r="A2" s="12" t="s">
        <v>330</v>
      </c>
      <c r="B2" s="4" t="s">
        <v>320</v>
      </c>
      <c r="C2" s="12" t="s">
        <v>263</v>
      </c>
      <c r="E2" s="4" t="s">
        <v>34</v>
      </c>
      <c r="F2" s="12">
        <v>0.55000000000000004</v>
      </c>
      <c r="G2" s="12">
        <v>0.05</v>
      </c>
      <c r="L2" s="4">
        <v>500</v>
      </c>
    </row>
    <row r="3" spans="1:12">
      <c r="A3" s="12" t="s">
        <v>330</v>
      </c>
      <c r="B3" s="4" t="s">
        <v>320</v>
      </c>
      <c r="C3" s="12" t="s">
        <v>264</v>
      </c>
      <c r="E3" s="4" t="s">
        <v>34</v>
      </c>
      <c r="F3" s="12">
        <v>0.53</v>
      </c>
      <c r="G3" s="12">
        <v>0.03</v>
      </c>
      <c r="L3" s="4">
        <v>499</v>
      </c>
    </row>
    <row r="4" spans="1:12">
      <c r="A4" s="12" t="s">
        <v>330</v>
      </c>
      <c r="B4" s="4" t="s">
        <v>320</v>
      </c>
      <c r="C4" s="12" t="s">
        <v>265</v>
      </c>
      <c r="E4" s="4" t="s">
        <v>34</v>
      </c>
      <c r="F4" s="12">
        <v>0.55000000000000004</v>
      </c>
      <c r="G4" s="12">
        <v>0.03</v>
      </c>
      <c r="L4" s="4">
        <v>498</v>
      </c>
    </row>
    <row r="5" spans="1:12">
      <c r="A5" s="12" t="s">
        <v>330</v>
      </c>
      <c r="B5" s="4" t="s">
        <v>320</v>
      </c>
      <c r="C5" s="12" t="s">
        <v>266</v>
      </c>
      <c r="E5" s="4" t="s">
        <v>34</v>
      </c>
      <c r="F5" s="12">
        <v>0.56000000000000005</v>
      </c>
      <c r="G5" s="12">
        <v>0.03</v>
      </c>
      <c r="L5" s="4">
        <v>497</v>
      </c>
    </row>
    <row r="6" spans="1:12">
      <c r="A6" s="12" t="s">
        <v>330</v>
      </c>
      <c r="B6" s="4" t="s">
        <v>320</v>
      </c>
      <c r="C6" s="12" t="s">
        <v>267</v>
      </c>
      <c r="E6" s="4" t="s">
        <v>34</v>
      </c>
      <c r="F6" s="12">
        <v>0.57999999999999996</v>
      </c>
      <c r="G6" s="12">
        <v>0.05</v>
      </c>
      <c r="L6" s="4">
        <v>496</v>
      </c>
    </row>
    <row r="7" spans="1:12">
      <c r="A7" s="12" t="s">
        <v>330</v>
      </c>
      <c r="B7" s="4" t="s">
        <v>320</v>
      </c>
      <c r="C7" s="12" t="s">
        <v>268</v>
      </c>
      <c r="E7" s="4" t="s">
        <v>34</v>
      </c>
      <c r="F7" s="12">
        <v>0.6</v>
      </c>
      <c r="G7" s="12">
        <v>0.04</v>
      </c>
      <c r="L7" s="4">
        <v>495</v>
      </c>
    </row>
    <row r="8" spans="1:12">
      <c r="A8" s="12" t="s">
        <v>330</v>
      </c>
      <c r="B8" s="4" t="s">
        <v>320</v>
      </c>
      <c r="C8" s="12" t="s">
        <v>269</v>
      </c>
      <c r="E8" s="4" t="s">
        <v>34</v>
      </c>
      <c r="F8" s="12">
        <v>0.57999999999999996</v>
      </c>
      <c r="G8" s="12">
        <v>0.03</v>
      </c>
      <c r="L8" s="4">
        <v>494</v>
      </c>
    </row>
    <row r="9" spans="1:12">
      <c r="A9" s="12" t="s">
        <v>330</v>
      </c>
      <c r="B9" s="4" t="s">
        <v>320</v>
      </c>
      <c r="C9" s="12" t="s">
        <v>270</v>
      </c>
      <c r="E9" s="4" t="s">
        <v>34</v>
      </c>
      <c r="F9" s="12">
        <v>0.56999999999999995</v>
      </c>
      <c r="G9" s="12">
        <v>0.05</v>
      </c>
      <c r="L9" s="4">
        <v>493</v>
      </c>
    </row>
    <row r="10" spans="1:12">
      <c r="A10" s="12" t="s">
        <v>330</v>
      </c>
      <c r="B10" s="4" t="s">
        <v>320</v>
      </c>
      <c r="C10" s="12" t="s">
        <v>271</v>
      </c>
      <c r="E10" s="4" t="s">
        <v>34</v>
      </c>
      <c r="F10" s="12">
        <v>0.63</v>
      </c>
      <c r="G10" s="12">
        <v>0.05</v>
      </c>
      <c r="L10" s="4">
        <v>492</v>
      </c>
    </row>
    <row r="11" spans="1:12">
      <c r="A11" s="12" t="s">
        <v>330</v>
      </c>
      <c r="B11" s="4" t="s">
        <v>320</v>
      </c>
      <c r="C11" s="12" t="s">
        <v>272</v>
      </c>
      <c r="E11" s="4" t="s">
        <v>34</v>
      </c>
      <c r="F11" s="12">
        <v>0.59</v>
      </c>
      <c r="G11" s="12">
        <v>0.04</v>
      </c>
      <c r="L11" s="4">
        <v>491</v>
      </c>
    </row>
    <row r="12" spans="1:12">
      <c r="A12" s="12" t="s">
        <v>330</v>
      </c>
      <c r="B12" s="4" t="s">
        <v>320</v>
      </c>
      <c r="C12" s="12" t="s">
        <v>273</v>
      </c>
      <c r="E12" s="4" t="s">
        <v>34</v>
      </c>
      <c r="F12" s="12">
        <v>0.43</v>
      </c>
      <c r="G12" s="12">
        <v>0.03</v>
      </c>
      <c r="L12" s="4">
        <v>490</v>
      </c>
    </row>
    <row r="13" spans="1:12">
      <c r="A13" s="12" t="s">
        <v>330</v>
      </c>
      <c r="B13" s="4" t="s">
        <v>320</v>
      </c>
      <c r="C13" s="12" t="s">
        <v>274</v>
      </c>
      <c r="E13" s="4" t="s">
        <v>34</v>
      </c>
      <c r="F13" s="12">
        <v>0.42</v>
      </c>
      <c r="G13" s="12">
        <v>0.05</v>
      </c>
      <c r="L13" s="4">
        <v>489</v>
      </c>
    </row>
    <row r="14" spans="1:12">
      <c r="A14" s="12" t="s">
        <v>330</v>
      </c>
      <c r="B14" s="4" t="s">
        <v>320</v>
      </c>
      <c r="C14" s="12" t="s">
        <v>275</v>
      </c>
      <c r="E14" s="4" t="s">
        <v>34</v>
      </c>
      <c r="F14" s="12">
        <v>0.43</v>
      </c>
      <c r="G14" s="12">
        <v>0.04</v>
      </c>
      <c r="L14" s="4">
        <v>488</v>
      </c>
    </row>
    <row r="15" spans="1:12">
      <c r="A15" s="12" t="s">
        <v>330</v>
      </c>
      <c r="B15" s="4" t="s">
        <v>320</v>
      </c>
      <c r="C15" s="12" t="s">
        <v>276</v>
      </c>
      <c r="E15" s="4" t="s">
        <v>34</v>
      </c>
      <c r="F15" s="12">
        <v>0.48</v>
      </c>
      <c r="G15" s="12">
        <v>0.04</v>
      </c>
      <c r="L15" s="4">
        <v>487</v>
      </c>
    </row>
    <row r="16" spans="1:12">
      <c r="A16" s="12" t="s">
        <v>330</v>
      </c>
      <c r="B16" s="4" t="s">
        <v>320</v>
      </c>
      <c r="C16" s="12" t="s">
        <v>277</v>
      </c>
      <c r="E16" s="4" t="s">
        <v>34</v>
      </c>
      <c r="F16" s="12">
        <v>0.4</v>
      </c>
      <c r="G16" s="12">
        <v>0.05</v>
      </c>
      <c r="L16" s="4">
        <v>486</v>
      </c>
    </row>
    <row r="17" spans="1:12">
      <c r="A17" s="12" t="s">
        <v>330</v>
      </c>
      <c r="B17" s="4" t="s">
        <v>320</v>
      </c>
      <c r="C17" s="12" t="s">
        <v>278</v>
      </c>
      <c r="E17" s="4" t="s">
        <v>34</v>
      </c>
      <c r="F17" s="12">
        <v>0.42</v>
      </c>
      <c r="G17" s="12">
        <v>0.04</v>
      </c>
      <c r="L17" s="4">
        <v>485</v>
      </c>
    </row>
    <row r="18" spans="1:12">
      <c r="A18" s="12" t="s">
        <v>330</v>
      </c>
      <c r="B18" s="4" t="s">
        <v>320</v>
      </c>
      <c r="C18" s="12" t="s">
        <v>279</v>
      </c>
      <c r="E18" s="4" t="s">
        <v>34</v>
      </c>
      <c r="F18" s="12">
        <v>0.36</v>
      </c>
      <c r="G18" s="12">
        <v>0.05</v>
      </c>
      <c r="L18" s="4">
        <v>484</v>
      </c>
    </row>
    <row r="19" spans="1:12">
      <c r="A19" s="12" t="s">
        <v>330</v>
      </c>
      <c r="B19" s="4" t="s">
        <v>320</v>
      </c>
      <c r="C19" s="12" t="s">
        <v>280</v>
      </c>
      <c r="E19" s="4" t="s">
        <v>34</v>
      </c>
      <c r="F19" s="12">
        <v>0.45</v>
      </c>
      <c r="G19" s="12">
        <v>0.03</v>
      </c>
      <c r="L19" s="4">
        <v>483</v>
      </c>
    </row>
    <row r="20" spans="1:12">
      <c r="A20" s="12" t="s">
        <v>330</v>
      </c>
      <c r="B20" s="4" t="s">
        <v>320</v>
      </c>
      <c r="C20" s="12" t="s">
        <v>265</v>
      </c>
      <c r="E20" s="4" t="s">
        <v>34</v>
      </c>
      <c r="F20" s="12">
        <v>0.46</v>
      </c>
      <c r="G20" s="12">
        <v>0.03</v>
      </c>
      <c r="L20" s="4">
        <v>482</v>
      </c>
    </row>
    <row r="21" spans="1:12">
      <c r="A21" s="12" t="s">
        <v>330</v>
      </c>
      <c r="B21" s="4" t="s">
        <v>320</v>
      </c>
      <c r="C21" s="12" t="s">
        <v>281</v>
      </c>
      <c r="E21" s="4" t="s">
        <v>34</v>
      </c>
      <c r="F21" s="12">
        <v>0.43</v>
      </c>
      <c r="G21" s="12">
        <v>0.05</v>
      </c>
      <c r="L21" s="4">
        <v>481</v>
      </c>
    </row>
    <row r="22" spans="1:12">
      <c r="A22" s="12" t="s">
        <v>330</v>
      </c>
      <c r="B22" s="4" t="s">
        <v>320</v>
      </c>
      <c r="C22" s="12" t="s">
        <v>282</v>
      </c>
      <c r="E22" s="4" t="s">
        <v>34</v>
      </c>
      <c r="F22" s="12">
        <v>0.48</v>
      </c>
      <c r="G22" s="12">
        <v>0.05</v>
      </c>
      <c r="L22" s="4">
        <v>480</v>
      </c>
    </row>
    <row r="23" spans="1:12">
      <c r="A23" s="12" t="s">
        <v>330</v>
      </c>
      <c r="B23" s="4" t="s">
        <v>320</v>
      </c>
      <c r="C23" s="12" t="s">
        <v>283</v>
      </c>
      <c r="E23" s="4" t="s">
        <v>34</v>
      </c>
      <c r="F23" s="12">
        <v>0.44</v>
      </c>
      <c r="G23" s="12">
        <v>0.03</v>
      </c>
      <c r="L23" s="4">
        <v>479</v>
      </c>
    </row>
    <row r="24" spans="1:12">
      <c r="A24" s="12" t="s">
        <v>331</v>
      </c>
      <c r="B24" s="4" t="s">
        <v>320</v>
      </c>
      <c r="C24" s="12" t="s">
        <v>284</v>
      </c>
      <c r="E24" s="4" t="s">
        <v>34</v>
      </c>
      <c r="F24" s="12">
        <v>0.45</v>
      </c>
      <c r="G24" s="12">
        <v>0.05</v>
      </c>
      <c r="L24" s="4">
        <v>475</v>
      </c>
    </row>
    <row r="25" spans="1:12">
      <c r="A25" s="12" t="s">
        <v>331</v>
      </c>
      <c r="B25" s="4" t="s">
        <v>320</v>
      </c>
      <c r="C25" s="12" t="s">
        <v>285</v>
      </c>
      <c r="E25" s="4" t="s">
        <v>34</v>
      </c>
      <c r="F25" s="12">
        <v>0.46</v>
      </c>
      <c r="G25" s="12">
        <v>0.04</v>
      </c>
      <c r="L25" s="4">
        <v>474</v>
      </c>
    </row>
    <row r="26" spans="1:12">
      <c r="A26" s="12" t="s">
        <v>331</v>
      </c>
      <c r="B26" s="4" t="s">
        <v>320</v>
      </c>
      <c r="C26" s="12" t="s">
        <v>286</v>
      </c>
      <c r="E26" s="4" t="s">
        <v>34</v>
      </c>
      <c r="F26" s="12">
        <v>0.41</v>
      </c>
      <c r="G26" s="12">
        <v>0.01</v>
      </c>
      <c r="L26" s="4">
        <v>473</v>
      </c>
    </row>
    <row r="27" spans="1:12">
      <c r="A27" s="12" t="s">
        <v>331</v>
      </c>
      <c r="B27" s="4" t="s">
        <v>320</v>
      </c>
      <c r="C27" s="12" t="s">
        <v>287</v>
      </c>
      <c r="E27" s="4" t="s">
        <v>34</v>
      </c>
      <c r="F27" s="12">
        <v>0.45</v>
      </c>
      <c r="G27" s="12">
        <v>0.04</v>
      </c>
      <c r="L27" s="4">
        <v>472</v>
      </c>
    </row>
    <row r="28" spans="1:12">
      <c r="A28" s="12" t="s">
        <v>331</v>
      </c>
      <c r="B28" s="4" t="s">
        <v>320</v>
      </c>
      <c r="C28" s="12" t="s">
        <v>288</v>
      </c>
      <c r="E28" s="4" t="s">
        <v>34</v>
      </c>
      <c r="F28" s="12">
        <v>0.42</v>
      </c>
      <c r="G28" s="12">
        <v>0.05</v>
      </c>
      <c r="L28" s="4">
        <v>471</v>
      </c>
    </row>
    <row r="29" spans="1:12">
      <c r="A29" s="12" t="s">
        <v>331</v>
      </c>
      <c r="B29" s="4" t="s">
        <v>320</v>
      </c>
      <c r="C29" s="12" t="s">
        <v>289</v>
      </c>
      <c r="E29" s="4" t="s">
        <v>34</v>
      </c>
      <c r="F29" s="12">
        <v>0.45</v>
      </c>
      <c r="G29" s="12">
        <v>0.06</v>
      </c>
      <c r="L29" s="4">
        <v>470</v>
      </c>
    </row>
    <row r="30" spans="1:12">
      <c r="A30" s="12" t="s">
        <v>331</v>
      </c>
      <c r="B30" s="4" t="s">
        <v>320</v>
      </c>
      <c r="C30" s="12" t="s">
        <v>290</v>
      </c>
      <c r="E30" s="4" t="s">
        <v>34</v>
      </c>
      <c r="F30" s="12">
        <v>0.44</v>
      </c>
      <c r="G30" s="12">
        <v>0.03</v>
      </c>
      <c r="L30" s="4">
        <v>469</v>
      </c>
    </row>
    <row r="31" spans="1:12">
      <c r="A31" s="12" t="s">
        <v>331</v>
      </c>
      <c r="B31" s="4" t="s">
        <v>320</v>
      </c>
      <c r="C31" s="12" t="s">
        <v>291</v>
      </c>
      <c r="E31" s="4" t="s">
        <v>34</v>
      </c>
      <c r="F31" s="12">
        <v>0.46</v>
      </c>
      <c r="G31" s="12">
        <v>0.05</v>
      </c>
      <c r="L31" s="4">
        <v>468</v>
      </c>
    </row>
    <row r="32" spans="1:12">
      <c r="A32" s="12" t="s">
        <v>331</v>
      </c>
      <c r="B32" s="4" t="s">
        <v>320</v>
      </c>
      <c r="C32" s="12" t="s">
        <v>292</v>
      </c>
      <c r="E32" s="4" t="s">
        <v>34</v>
      </c>
      <c r="F32" s="12">
        <v>0.43</v>
      </c>
      <c r="G32" s="12">
        <v>0.04</v>
      </c>
      <c r="L32" s="4">
        <v>467</v>
      </c>
    </row>
    <row r="33" spans="1:12">
      <c r="A33" s="12" t="s">
        <v>331</v>
      </c>
      <c r="B33" s="4" t="s">
        <v>320</v>
      </c>
      <c r="C33" s="12" t="s">
        <v>293</v>
      </c>
      <c r="E33" s="4" t="s">
        <v>34</v>
      </c>
      <c r="F33" s="12">
        <v>0.43</v>
      </c>
      <c r="G33" s="12">
        <v>0.03</v>
      </c>
      <c r="L33" s="4">
        <v>466</v>
      </c>
    </row>
    <row r="34" spans="1:12">
      <c r="A34" s="12" t="s">
        <v>331</v>
      </c>
      <c r="B34" s="4" t="s">
        <v>320</v>
      </c>
      <c r="C34" s="12" t="s">
        <v>294</v>
      </c>
      <c r="E34" s="4" t="s">
        <v>34</v>
      </c>
      <c r="F34" s="12">
        <v>0.3</v>
      </c>
      <c r="G34" s="12">
        <v>0.03</v>
      </c>
      <c r="L34" s="4">
        <v>465</v>
      </c>
    </row>
    <row r="35" spans="1:12">
      <c r="A35" s="12" t="s">
        <v>331</v>
      </c>
      <c r="B35" s="4" t="s">
        <v>320</v>
      </c>
      <c r="C35" s="12" t="s">
        <v>295</v>
      </c>
      <c r="E35" s="4" t="s">
        <v>34</v>
      </c>
      <c r="F35" s="12">
        <v>0.34</v>
      </c>
      <c r="G35" s="12">
        <v>0.03</v>
      </c>
      <c r="L35" s="4">
        <v>464</v>
      </c>
    </row>
    <row r="36" spans="1:12">
      <c r="A36" s="12" t="s">
        <v>331</v>
      </c>
      <c r="B36" s="4" t="s">
        <v>320</v>
      </c>
      <c r="C36" s="12" t="s">
        <v>296</v>
      </c>
      <c r="E36" s="4" t="s">
        <v>34</v>
      </c>
      <c r="F36" s="12">
        <v>0.42</v>
      </c>
      <c r="G36" s="12">
        <v>0.04</v>
      </c>
      <c r="L36" s="4">
        <v>463</v>
      </c>
    </row>
    <row r="37" spans="1:12">
      <c r="A37" s="12" t="s">
        <v>331</v>
      </c>
      <c r="B37" s="4" t="s">
        <v>320</v>
      </c>
      <c r="C37" s="12" t="s">
        <v>297</v>
      </c>
      <c r="E37" s="4" t="s">
        <v>34</v>
      </c>
      <c r="F37" s="12">
        <v>0.37</v>
      </c>
      <c r="G37" s="12">
        <v>0.02</v>
      </c>
      <c r="L37" s="4">
        <v>462</v>
      </c>
    </row>
    <row r="38" spans="1:12">
      <c r="A38" s="12" t="s">
        <v>331</v>
      </c>
      <c r="B38" s="4" t="s">
        <v>320</v>
      </c>
      <c r="C38" s="12" t="s">
        <v>298</v>
      </c>
      <c r="E38" s="4" t="s">
        <v>34</v>
      </c>
      <c r="F38" s="12">
        <v>0.45</v>
      </c>
      <c r="G38" s="12">
        <v>0.02</v>
      </c>
      <c r="L38" s="4">
        <v>461</v>
      </c>
    </row>
    <row r="39" spans="1:12">
      <c r="A39" s="12" t="s">
        <v>331</v>
      </c>
      <c r="B39" s="4" t="s">
        <v>320</v>
      </c>
      <c r="C39" s="12" t="s">
        <v>299</v>
      </c>
      <c r="E39" s="4" t="s">
        <v>34</v>
      </c>
      <c r="F39" s="12">
        <v>0.46</v>
      </c>
      <c r="G39" s="12">
        <v>0.02</v>
      </c>
      <c r="L39" s="4">
        <v>460</v>
      </c>
    </row>
    <row r="40" spans="1:12">
      <c r="A40" s="12" t="s">
        <v>331</v>
      </c>
      <c r="B40" s="4" t="s">
        <v>320</v>
      </c>
      <c r="C40" s="12" t="s">
        <v>300</v>
      </c>
      <c r="E40" s="4" t="s">
        <v>34</v>
      </c>
      <c r="F40" s="12">
        <v>0.41</v>
      </c>
      <c r="G40" s="12">
        <v>0.03</v>
      </c>
      <c r="L40" s="4">
        <v>459</v>
      </c>
    </row>
    <row r="41" spans="1:12">
      <c r="A41" s="12" t="s">
        <v>331</v>
      </c>
      <c r="B41" s="4" t="s">
        <v>320</v>
      </c>
      <c r="C41" s="12" t="s">
        <v>301</v>
      </c>
      <c r="E41" s="4" t="s">
        <v>34</v>
      </c>
      <c r="F41" s="12">
        <v>0.46</v>
      </c>
      <c r="G41" s="12">
        <v>0.02</v>
      </c>
      <c r="L41" s="4">
        <v>458</v>
      </c>
    </row>
    <row r="42" spans="1:12">
      <c r="A42" s="12" t="s">
        <v>331</v>
      </c>
      <c r="B42" s="4" t="s">
        <v>320</v>
      </c>
      <c r="C42" s="12" t="s">
        <v>302</v>
      </c>
      <c r="E42" s="4" t="s">
        <v>34</v>
      </c>
      <c r="F42" s="12">
        <v>0.38</v>
      </c>
      <c r="G42" s="12">
        <v>0.05</v>
      </c>
      <c r="L42" s="4">
        <v>457</v>
      </c>
    </row>
    <row r="43" spans="1:12">
      <c r="A43" s="12" t="s">
        <v>331</v>
      </c>
      <c r="B43" s="4" t="s">
        <v>320</v>
      </c>
      <c r="C43" s="12" t="s">
        <v>303</v>
      </c>
      <c r="E43" s="4" t="s">
        <v>34</v>
      </c>
      <c r="F43" s="12">
        <v>0.39</v>
      </c>
      <c r="G43" s="12">
        <v>0.06</v>
      </c>
      <c r="L43" s="4">
        <v>456</v>
      </c>
    </row>
    <row r="44" spans="1:12">
      <c r="A44" s="12" t="s">
        <v>331</v>
      </c>
      <c r="B44" s="4" t="s">
        <v>320</v>
      </c>
      <c r="C44" s="12" t="s">
        <v>304</v>
      </c>
      <c r="E44" s="4" t="s">
        <v>34</v>
      </c>
      <c r="F44" s="12">
        <v>0.43</v>
      </c>
      <c r="G44" s="12">
        <v>0.04</v>
      </c>
      <c r="L44" s="4">
        <v>455</v>
      </c>
    </row>
    <row r="45" spans="1:12">
      <c r="A45" s="12" t="s">
        <v>331</v>
      </c>
      <c r="B45" s="4" t="s">
        <v>320</v>
      </c>
      <c r="C45" s="12" t="s">
        <v>305</v>
      </c>
      <c r="E45" s="4" t="s">
        <v>34</v>
      </c>
      <c r="F45" s="12">
        <v>0.44</v>
      </c>
      <c r="G45" s="12">
        <v>0.05</v>
      </c>
      <c r="L45" s="4">
        <v>454</v>
      </c>
    </row>
    <row r="46" spans="1:12">
      <c r="A46" s="12" t="s">
        <v>331</v>
      </c>
      <c r="B46" s="4" t="s">
        <v>320</v>
      </c>
      <c r="C46" s="12" t="s">
        <v>306</v>
      </c>
      <c r="E46" s="4" t="s">
        <v>34</v>
      </c>
      <c r="F46" s="12">
        <v>0.39</v>
      </c>
      <c r="G46" s="12">
        <v>0.03</v>
      </c>
      <c r="L46" s="4">
        <v>453</v>
      </c>
    </row>
    <row r="47" spans="1:12">
      <c r="A47" s="12" t="s">
        <v>331</v>
      </c>
      <c r="B47" s="4" t="s">
        <v>320</v>
      </c>
      <c r="C47" s="12" t="s">
        <v>307</v>
      </c>
      <c r="E47" s="4" t="s">
        <v>34</v>
      </c>
      <c r="F47" s="12">
        <v>0.42</v>
      </c>
      <c r="G47" s="12">
        <v>0.03</v>
      </c>
      <c r="L47" s="4">
        <v>452</v>
      </c>
    </row>
    <row r="48" spans="1:12">
      <c r="A48" s="12" t="s">
        <v>331</v>
      </c>
      <c r="B48" s="4" t="s">
        <v>320</v>
      </c>
      <c r="C48" s="12" t="s">
        <v>308</v>
      </c>
      <c r="E48" s="4" t="s">
        <v>34</v>
      </c>
      <c r="F48" s="12">
        <v>0.42</v>
      </c>
      <c r="G48" s="12">
        <v>0.03</v>
      </c>
      <c r="L48" s="4">
        <v>451</v>
      </c>
    </row>
    <row r="49" spans="1:12">
      <c r="A49" s="12" t="s">
        <v>331</v>
      </c>
      <c r="B49" s="4" t="s">
        <v>320</v>
      </c>
      <c r="C49" s="12" t="s">
        <v>309</v>
      </c>
      <c r="E49" s="4" t="s">
        <v>34</v>
      </c>
      <c r="F49" s="12">
        <v>0.35</v>
      </c>
      <c r="G49" s="12">
        <v>0.05</v>
      </c>
      <c r="L49" s="4">
        <v>450</v>
      </c>
    </row>
    <row r="50" spans="1:12">
      <c r="A50" s="12" t="s">
        <v>331</v>
      </c>
      <c r="B50" s="4" t="s">
        <v>320</v>
      </c>
      <c r="C50" s="12" t="s">
        <v>315</v>
      </c>
      <c r="D50" s="4" t="s">
        <v>332</v>
      </c>
      <c r="E50" s="4" t="s">
        <v>34</v>
      </c>
      <c r="F50" s="12">
        <v>0.26</v>
      </c>
      <c r="G50" s="12">
        <v>0.05</v>
      </c>
      <c r="L50" s="4">
        <v>449</v>
      </c>
    </row>
    <row r="51" spans="1:12">
      <c r="A51" s="12" t="s">
        <v>331</v>
      </c>
      <c r="B51" s="4" t="s">
        <v>320</v>
      </c>
      <c r="C51" s="12" t="s">
        <v>316</v>
      </c>
      <c r="D51" s="4" t="s">
        <v>332</v>
      </c>
      <c r="E51" s="4" t="s">
        <v>34</v>
      </c>
      <c r="F51" s="12">
        <v>0.26</v>
      </c>
      <c r="G51" s="12">
        <v>0.05</v>
      </c>
      <c r="L51" s="4">
        <v>448</v>
      </c>
    </row>
    <row r="52" spans="1:12">
      <c r="A52" s="12" t="s">
        <v>331</v>
      </c>
      <c r="B52" s="4" t="s">
        <v>320</v>
      </c>
      <c r="C52" s="12" t="s">
        <v>317</v>
      </c>
      <c r="D52" s="4" t="s">
        <v>332</v>
      </c>
      <c r="E52" s="4" t="s">
        <v>34</v>
      </c>
      <c r="F52" s="12">
        <v>0.23</v>
      </c>
      <c r="G52" s="12">
        <v>0.03</v>
      </c>
      <c r="L52" s="4">
        <v>447</v>
      </c>
    </row>
    <row r="53" spans="1:12">
      <c r="A53" s="12" t="s">
        <v>331</v>
      </c>
      <c r="B53" s="4" t="s">
        <v>320</v>
      </c>
      <c r="C53" s="12" t="s">
        <v>318</v>
      </c>
      <c r="D53" s="4" t="s">
        <v>332</v>
      </c>
      <c r="E53" s="4" t="s">
        <v>34</v>
      </c>
      <c r="F53" s="12">
        <v>0.32</v>
      </c>
      <c r="G53" s="12">
        <v>0.05</v>
      </c>
      <c r="L53" s="4">
        <v>446</v>
      </c>
    </row>
    <row r="54" spans="1:12">
      <c r="A54" s="12" t="s">
        <v>331</v>
      </c>
      <c r="B54" s="4" t="s">
        <v>320</v>
      </c>
      <c r="C54" s="12" t="s">
        <v>319</v>
      </c>
      <c r="D54" s="4" t="s">
        <v>332</v>
      </c>
      <c r="E54" s="4" t="s">
        <v>34</v>
      </c>
      <c r="F54" s="12">
        <v>0.28999999999999998</v>
      </c>
      <c r="G54" s="12">
        <v>0.04</v>
      </c>
      <c r="L54" s="4">
        <v>445</v>
      </c>
    </row>
    <row r="55" spans="1:12">
      <c r="A55" s="13" t="s">
        <v>0</v>
      </c>
      <c r="B55" s="13" t="s">
        <v>1</v>
      </c>
      <c r="C55" s="13" t="s">
        <v>0</v>
      </c>
      <c r="D55" s="13"/>
      <c r="E55" s="4" t="s">
        <v>2</v>
      </c>
      <c r="F55" s="4">
        <v>0.27</v>
      </c>
      <c r="G55" s="4">
        <v>0.03</v>
      </c>
      <c r="H55" s="4">
        <v>134</v>
      </c>
      <c r="I55" s="4" t="s">
        <v>3</v>
      </c>
      <c r="L55" s="4">
        <v>435</v>
      </c>
    </row>
    <row r="56" spans="1:12">
      <c r="A56" s="4" t="s">
        <v>0</v>
      </c>
      <c r="B56" s="4" t="s">
        <v>4</v>
      </c>
      <c r="C56" s="4" t="s">
        <v>0</v>
      </c>
      <c r="E56" s="4" t="s">
        <v>2</v>
      </c>
      <c r="F56" s="4">
        <v>0.23</v>
      </c>
      <c r="G56" s="4">
        <v>0.08</v>
      </c>
      <c r="H56" s="4">
        <v>134</v>
      </c>
      <c r="I56" s="4" t="s">
        <v>3</v>
      </c>
      <c r="L56" s="4">
        <v>434</v>
      </c>
    </row>
    <row r="57" spans="1:12">
      <c r="A57" s="4" t="s">
        <v>0</v>
      </c>
      <c r="B57" s="4" t="s">
        <v>5</v>
      </c>
      <c r="C57" s="4" t="s">
        <v>0</v>
      </c>
      <c r="E57" s="4" t="s">
        <v>2</v>
      </c>
      <c r="F57" s="4">
        <v>0.25</v>
      </c>
      <c r="G57" s="4">
        <v>0.02</v>
      </c>
      <c r="H57" s="4">
        <v>134</v>
      </c>
      <c r="I57" s="4" t="s">
        <v>3</v>
      </c>
      <c r="L57" s="4">
        <v>433</v>
      </c>
    </row>
    <row r="58" spans="1:12">
      <c r="A58" s="4" t="s">
        <v>0</v>
      </c>
      <c r="B58" s="4" t="s">
        <v>6</v>
      </c>
      <c r="C58" s="4" t="s">
        <v>0</v>
      </c>
      <c r="E58" s="4" t="s">
        <v>2</v>
      </c>
      <c r="F58" s="4">
        <v>0.33</v>
      </c>
      <c r="G58" s="4">
        <v>0.12</v>
      </c>
      <c r="H58" s="4">
        <v>134</v>
      </c>
      <c r="I58" s="4" t="s">
        <v>3</v>
      </c>
      <c r="L58" s="4">
        <v>432</v>
      </c>
    </row>
    <row r="59" spans="1:12">
      <c r="A59" s="4" t="s">
        <v>0</v>
      </c>
      <c r="B59" s="4" t="s">
        <v>7</v>
      </c>
      <c r="C59" s="4" t="s">
        <v>0</v>
      </c>
      <c r="E59" s="4" t="s">
        <v>2</v>
      </c>
      <c r="F59" s="4">
        <v>0.25</v>
      </c>
      <c r="G59" s="4">
        <v>0.01</v>
      </c>
      <c r="H59" s="4">
        <v>134</v>
      </c>
      <c r="I59" s="4" t="s">
        <v>3</v>
      </c>
      <c r="L59" s="4">
        <v>431</v>
      </c>
    </row>
    <row r="60" spans="1:12">
      <c r="A60" s="4" t="s">
        <v>0</v>
      </c>
      <c r="B60" s="4" t="s">
        <v>8</v>
      </c>
      <c r="C60" s="4" t="s">
        <v>0</v>
      </c>
      <c r="E60" s="4" t="s">
        <v>2</v>
      </c>
      <c r="F60" s="4">
        <v>0.25</v>
      </c>
      <c r="G60" s="4">
        <v>0.04</v>
      </c>
      <c r="H60" s="4">
        <v>134</v>
      </c>
      <c r="I60" s="4" t="s">
        <v>3</v>
      </c>
      <c r="L60" s="4">
        <v>430</v>
      </c>
    </row>
    <row r="61" spans="1:12">
      <c r="A61" s="4" t="s">
        <v>0</v>
      </c>
      <c r="B61" s="4" t="s">
        <v>320</v>
      </c>
      <c r="C61" s="4" t="s">
        <v>0</v>
      </c>
      <c r="E61" s="4" t="s">
        <v>2</v>
      </c>
      <c r="F61" s="4">
        <v>0.26</v>
      </c>
      <c r="G61" s="4">
        <v>0.05</v>
      </c>
      <c r="H61" s="4">
        <v>134</v>
      </c>
      <c r="I61" s="4" t="s">
        <v>3</v>
      </c>
      <c r="L61" s="4">
        <v>429</v>
      </c>
    </row>
    <row r="62" spans="1:12">
      <c r="A62" s="4" t="s">
        <v>0</v>
      </c>
      <c r="B62" s="4" t="s">
        <v>9</v>
      </c>
      <c r="C62" s="4" t="s">
        <v>0</v>
      </c>
      <c r="E62" s="4" t="s">
        <v>9</v>
      </c>
      <c r="F62" s="4">
        <v>0.25</v>
      </c>
      <c r="G62" s="4">
        <v>8.0000000000000002E-3</v>
      </c>
      <c r="H62" s="4">
        <v>134</v>
      </c>
      <c r="I62" s="4" t="s">
        <v>3</v>
      </c>
      <c r="L62" s="4">
        <v>428</v>
      </c>
    </row>
    <row r="63" spans="1:12">
      <c r="A63" s="4" t="s">
        <v>0</v>
      </c>
      <c r="B63" s="4" t="s">
        <v>9</v>
      </c>
      <c r="C63" s="4" t="s">
        <v>0</v>
      </c>
      <c r="E63" s="4" t="s">
        <v>9</v>
      </c>
      <c r="F63" s="4">
        <v>0.22</v>
      </c>
      <c r="G63" s="4">
        <v>8.0000000000000002E-3</v>
      </c>
      <c r="H63" s="4">
        <v>134</v>
      </c>
      <c r="I63" s="4" t="s">
        <v>3</v>
      </c>
      <c r="L63" s="4">
        <v>427</v>
      </c>
    </row>
    <row r="64" spans="1:12">
      <c r="A64" s="4" t="s">
        <v>0</v>
      </c>
      <c r="B64" s="4" t="s">
        <v>9</v>
      </c>
      <c r="C64" s="4" t="s">
        <v>0</v>
      </c>
      <c r="E64" s="4" t="s">
        <v>9</v>
      </c>
      <c r="F64" s="4">
        <v>0.19</v>
      </c>
      <c r="G64" s="4">
        <v>1.7999999999999999E-2</v>
      </c>
      <c r="H64" s="4">
        <v>134</v>
      </c>
      <c r="I64" s="4" t="s">
        <v>3</v>
      </c>
      <c r="L64" s="4">
        <v>426</v>
      </c>
    </row>
    <row r="65" spans="1:12">
      <c r="A65" s="4" t="s">
        <v>0</v>
      </c>
      <c r="B65" s="4" t="s">
        <v>9</v>
      </c>
      <c r="C65" s="4" t="s">
        <v>0</v>
      </c>
      <c r="E65" s="4" t="s">
        <v>9</v>
      </c>
      <c r="F65" s="4">
        <v>0.19</v>
      </c>
      <c r="G65" s="4">
        <v>3.9E-2</v>
      </c>
      <c r="H65" s="4">
        <v>134</v>
      </c>
      <c r="I65" s="4" t="s">
        <v>3</v>
      </c>
      <c r="L65" s="4">
        <v>425</v>
      </c>
    </row>
    <row r="66" spans="1:12">
      <c r="A66" s="4" t="s">
        <v>21</v>
      </c>
      <c r="B66" s="4" t="s">
        <v>1</v>
      </c>
      <c r="C66" s="4" t="s">
        <v>21</v>
      </c>
      <c r="E66" s="4" t="s">
        <v>22</v>
      </c>
      <c r="F66" s="4">
        <v>0.31</v>
      </c>
      <c r="G66" s="4">
        <v>0.04</v>
      </c>
      <c r="H66" s="4">
        <v>105</v>
      </c>
      <c r="I66" s="4" t="s">
        <v>23</v>
      </c>
      <c r="L66" s="4">
        <v>415</v>
      </c>
    </row>
    <row r="67" spans="1:12">
      <c r="A67" s="4" t="s">
        <v>21</v>
      </c>
      <c r="B67" s="4" t="s">
        <v>24</v>
      </c>
      <c r="C67" s="4" t="s">
        <v>21</v>
      </c>
      <c r="E67" s="4" t="s">
        <v>22</v>
      </c>
      <c r="F67" s="4">
        <v>0.28999999999999998</v>
      </c>
      <c r="G67" s="4">
        <v>0.09</v>
      </c>
      <c r="H67" s="4">
        <v>105</v>
      </c>
      <c r="I67" s="4" t="s">
        <v>23</v>
      </c>
      <c r="L67" s="4">
        <v>414</v>
      </c>
    </row>
    <row r="68" spans="1:12">
      <c r="A68" s="4" t="s">
        <v>21</v>
      </c>
      <c r="B68" s="4" t="s">
        <v>25</v>
      </c>
      <c r="C68" s="4" t="s">
        <v>21</v>
      </c>
      <c r="E68" s="4" t="s">
        <v>22</v>
      </c>
      <c r="F68" s="4">
        <v>0.21</v>
      </c>
      <c r="G68" s="4">
        <v>0.09</v>
      </c>
      <c r="H68" s="4">
        <v>105</v>
      </c>
      <c r="I68" s="4" t="s">
        <v>23</v>
      </c>
      <c r="L68" s="4">
        <v>413</v>
      </c>
    </row>
    <row r="69" spans="1:12">
      <c r="A69" s="4" t="s">
        <v>21</v>
      </c>
      <c r="B69" s="4" t="s">
        <v>26</v>
      </c>
      <c r="C69" s="4" t="s">
        <v>21</v>
      </c>
      <c r="E69" s="4" t="s">
        <v>22</v>
      </c>
      <c r="F69" s="4">
        <v>0.3</v>
      </c>
      <c r="G69" s="4">
        <v>0.09</v>
      </c>
      <c r="H69" s="4">
        <v>105</v>
      </c>
      <c r="I69" s="4" t="s">
        <v>23</v>
      </c>
      <c r="L69" s="4">
        <v>412</v>
      </c>
    </row>
    <row r="70" spans="1:12">
      <c r="A70" s="4" t="s">
        <v>21</v>
      </c>
      <c r="B70" s="4" t="s">
        <v>6</v>
      </c>
      <c r="C70" s="4" t="s">
        <v>21</v>
      </c>
      <c r="E70" s="4" t="s">
        <v>22</v>
      </c>
      <c r="F70" s="4">
        <v>0.48</v>
      </c>
      <c r="G70" s="4">
        <v>0.13</v>
      </c>
      <c r="H70" s="4">
        <v>105</v>
      </c>
      <c r="I70" s="4" t="s">
        <v>23</v>
      </c>
      <c r="L70" s="4">
        <v>411</v>
      </c>
    </row>
    <row r="71" spans="1:12">
      <c r="A71" s="4" t="s">
        <v>21</v>
      </c>
      <c r="B71" s="4" t="s">
        <v>27</v>
      </c>
      <c r="C71" s="4" t="s">
        <v>21</v>
      </c>
      <c r="E71" s="4" t="s">
        <v>22</v>
      </c>
      <c r="F71" s="4">
        <v>0.33</v>
      </c>
      <c r="G71" s="4">
        <v>0.04</v>
      </c>
      <c r="H71" s="4">
        <v>105</v>
      </c>
      <c r="I71" s="4" t="s">
        <v>23</v>
      </c>
      <c r="L71" s="4">
        <v>410</v>
      </c>
    </row>
    <row r="72" spans="1:12">
      <c r="A72" s="4" t="s">
        <v>21</v>
      </c>
      <c r="B72" s="4" t="s">
        <v>28</v>
      </c>
      <c r="C72" s="4" t="s">
        <v>21</v>
      </c>
      <c r="E72" s="4" t="s">
        <v>22</v>
      </c>
      <c r="F72" s="4">
        <v>0.27</v>
      </c>
      <c r="G72" s="4">
        <v>0.06</v>
      </c>
      <c r="H72" s="4">
        <v>105</v>
      </c>
      <c r="I72" s="4" t="s">
        <v>23</v>
      </c>
      <c r="L72" s="4">
        <v>409</v>
      </c>
    </row>
    <row r="73" spans="1:12">
      <c r="A73" s="4" t="s">
        <v>21</v>
      </c>
      <c r="B73" s="4" t="s">
        <v>29</v>
      </c>
      <c r="C73" s="4" t="s">
        <v>21</v>
      </c>
      <c r="E73" s="4" t="s">
        <v>22</v>
      </c>
      <c r="F73" s="4">
        <v>0.28000000000000003</v>
      </c>
      <c r="G73" s="4">
        <v>0.06</v>
      </c>
      <c r="H73" s="4">
        <v>103</v>
      </c>
      <c r="L73" s="4">
        <v>408</v>
      </c>
    </row>
    <row r="74" spans="1:12">
      <c r="A74" s="4" t="s">
        <v>21</v>
      </c>
      <c r="B74" s="4" t="s">
        <v>8</v>
      </c>
      <c r="C74" s="4" t="s">
        <v>21</v>
      </c>
      <c r="E74" s="4" t="s">
        <v>22</v>
      </c>
      <c r="F74" s="4">
        <v>0.31</v>
      </c>
      <c r="G74" s="4">
        <v>0.03</v>
      </c>
      <c r="H74" s="4">
        <v>105</v>
      </c>
      <c r="I74" s="4" t="s">
        <v>23</v>
      </c>
      <c r="L74" s="4">
        <v>407</v>
      </c>
    </row>
    <row r="75" spans="1:12">
      <c r="A75" s="4" t="s">
        <v>21</v>
      </c>
      <c r="B75" s="4" t="s">
        <v>30</v>
      </c>
      <c r="C75" s="4" t="s">
        <v>21</v>
      </c>
      <c r="E75" s="4" t="s">
        <v>22</v>
      </c>
      <c r="F75" s="4">
        <v>0.35</v>
      </c>
      <c r="G75" s="4">
        <v>0.02</v>
      </c>
      <c r="H75" s="4">
        <v>105</v>
      </c>
      <c r="I75" s="4" t="s">
        <v>23</v>
      </c>
      <c r="L75" s="4">
        <v>406</v>
      </c>
    </row>
    <row r="76" spans="1:12">
      <c r="A76" s="4" t="s">
        <v>321</v>
      </c>
      <c r="B76" s="4" t="s">
        <v>320</v>
      </c>
      <c r="C76" s="4" t="s">
        <v>321</v>
      </c>
      <c r="E76" s="4" t="s">
        <v>22</v>
      </c>
      <c r="F76" s="4">
        <v>0.32</v>
      </c>
      <c r="G76" s="4">
        <v>0.05</v>
      </c>
      <c r="H76" s="4">
        <v>105</v>
      </c>
      <c r="I76" s="4" t="s">
        <v>23</v>
      </c>
      <c r="L76" s="4">
        <v>405</v>
      </c>
    </row>
    <row r="77" spans="1:12">
      <c r="A77" s="4" t="s">
        <v>21</v>
      </c>
      <c r="B77" s="4" t="s">
        <v>9</v>
      </c>
      <c r="C77" s="4" t="s">
        <v>21</v>
      </c>
      <c r="E77" s="4" t="s">
        <v>22</v>
      </c>
      <c r="F77" s="4">
        <v>0.31</v>
      </c>
      <c r="G77" s="4">
        <v>1.7000000000000001E-2</v>
      </c>
      <c r="H77" s="4">
        <v>105</v>
      </c>
      <c r="I77" s="4" t="s">
        <v>23</v>
      </c>
      <c r="L77" s="4">
        <v>404</v>
      </c>
    </row>
    <row r="78" spans="1:12">
      <c r="A78" s="4" t="s">
        <v>21</v>
      </c>
      <c r="B78" s="4" t="s">
        <v>9</v>
      </c>
      <c r="C78" s="4" t="s">
        <v>21</v>
      </c>
      <c r="E78" s="4" t="s">
        <v>22</v>
      </c>
      <c r="F78" s="4">
        <v>0.28000000000000003</v>
      </c>
      <c r="G78" s="4">
        <v>3.6999999999999998E-2</v>
      </c>
      <c r="H78" s="4">
        <v>105</v>
      </c>
      <c r="I78" s="4" t="s">
        <v>23</v>
      </c>
      <c r="L78" s="4">
        <v>403</v>
      </c>
    </row>
    <row r="79" spans="1:12">
      <c r="A79" s="4" t="s">
        <v>31</v>
      </c>
      <c r="B79" s="4" t="s">
        <v>9</v>
      </c>
      <c r="C79" s="4" t="s">
        <v>31</v>
      </c>
      <c r="E79" s="4" t="s">
        <v>22</v>
      </c>
      <c r="F79" s="4">
        <v>0.26</v>
      </c>
      <c r="G79" s="4">
        <v>2.7E-2</v>
      </c>
      <c r="H79" s="4">
        <v>105</v>
      </c>
      <c r="I79" s="4" t="s">
        <v>23</v>
      </c>
      <c r="L79" s="4">
        <v>402</v>
      </c>
    </row>
    <row r="80" spans="1:12">
      <c r="A80" s="4" t="s">
        <v>32</v>
      </c>
      <c r="B80" s="4" t="s">
        <v>1</v>
      </c>
      <c r="C80" s="14" t="s">
        <v>33</v>
      </c>
      <c r="D80" s="4" t="s">
        <v>52</v>
      </c>
      <c r="E80" s="4" t="s">
        <v>34</v>
      </c>
      <c r="F80" s="4">
        <v>0.4</v>
      </c>
      <c r="G80" s="4">
        <v>0.04</v>
      </c>
      <c r="H80" s="4">
        <v>118</v>
      </c>
      <c r="J80" s="4">
        <v>8.1</v>
      </c>
      <c r="L80" s="4">
        <v>392</v>
      </c>
    </row>
    <row r="81" spans="1:12">
      <c r="A81" s="4" t="s">
        <v>35</v>
      </c>
      <c r="B81" s="4" t="s">
        <v>1</v>
      </c>
      <c r="C81" s="14" t="s">
        <v>36</v>
      </c>
      <c r="E81" s="4" t="s">
        <v>34</v>
      </c>
      <c r="F81" s="4">
        <v>0.28999999999999998</v>
      </c>
      <c r="G81" s="4">
        <v>0.04</v>
      </c>
      <c r="H81" s="4">
        <v>123</v>
      </c>
      <c r="J81" s="4">
        <v>7.7</v>
      </c>
      <c r="L81" s="4">
        <v>382</v>
      </c>
    </row>
    <row r="82" spans="1:12">
      <c r="A82" s="4" t="s">
        <v>37</v>
      </c>
      <c r="B82" s="4" t="s">
        <v>1</v>
      </c>
      <c r="C82" s="14" t="s">
        <v>38</v>
      </c>
      <c r="E82" s="4" t="s">
        <v>34</v>
      </c>
      <c r="F82" s="4">
        <v>0.26</v>
      </c>
      <c r="G82" s="4">
        <v>0.04</v>
      </c>
      <c r="H82" s="4">
        <v>93</v>
      </c>
      <c r="J82" s="4">
        <v>20.6</v>
      </c>
      <c r="L82" s="4">
        <v>372</v>
      </c>
    </row>
    <row r="83" spans="1:12">
      <c r="A83" s="4" t="s">
        <v>37</v>
      </c>
      <c r="B83" s="4" t="s">
        <v>1</v>
      </c>
      <c r="C83" s="14" t="s">
        <v>39</v>
      </c>
      <c r="E83" s="4" t="s">
        <v>34</v>
      </c>
      <c r="F83" s="4">
        <v>0.25</v>
      </c>
      <c r="G83" s="4">
        <v>0.04</v>
      </c>
      <c r="H83" s="4">
        <v>111</v>
      </c>
      <c r="J83" s="4">
        <v>21.5</v>
      </c>
      <c r="L83" s="4">
        <v>371</v>
      </c>
    </row>
    <row r="84" spans="1:12">
      <c r="A84" s="4" t="s">
        <v>37</v>
      </c>
      <c r="B84" s="4" t="s">
        <v>1</v>
      </c>
      <c r="C84" s="14" t="s">
        <v>40</v>
      </c>
      <c r="E84" s="4" t="s">
        <v>34</v>
      </c>
      <c r="F84" s="4">
        <v>0.36</v>
      </c>
      <c r="G84" s="4">
        <v>0.04</v>
      </c>
      <c r="H84" s="4">
        <v>116</v>
      </c>
      <c r="J84" s="4">
        <v>6.8</v>
      </c>
      <c r="L84" s="4">
        <v>370</v>
      </c>
    </row>
    <row r="85" spans="1:12">
      <c r="A85" s="4" t="s">
        <v>37</v>
      </c>
      <c r="B85" s="4" t="s">
        <v>1</v>
      </c>
      <c r="C85" s="14" t="s">
        <v>41</v>
      </c>
      <c r="E85" s="4" t="s">
        <v>34</v>
      </c>
      <c r="F85" s="4">
        <v>0.32</v>
      </c>
      <c r="G85" s="4">
        <v>0.04</v>
      </c>
      <c r="H85" s="4">
        <v>124</v>
      </c>
      <c r="J85" s="4">
        <v>9.1999999999999993</v>
      </c>
      <c r="L85" s="4">
        <v>369</v>
      </c>
    </row>
    <row r="86" spans="1:12">
      <c r="A86" s="4" t="s">
        <v>37</v>
      </c>
      <c r="B86" s="4" t="s">
        <v>1</v>
      </c>
      <c r="C86" s="14" t="s">
        <v>42</v>
      </c>
      <c r="E86" s="4" t="s">
        <v>34</v>
      </c>
      <c r="F86" s="4">
        <v>0.28999999999999998</v>
      </c>
      <c r="G86" s="4">
        <v>0.04</v>
      </c>
      <c r="H86" s="4">
        <v>116</v>
      </c>
      <c r="J86" s="4">
        <v>9.9</v>
      </c>
      <c r="L86" s="4">
        <v>368</v>
      </c>
    </row>
    <row r="87" spans="1:12">
      <c r="A87" s="4" t="s">
        <v>37</v>
      </c>
      <c r="B87" s="4" t="s">
        <v>1</v>
      </c>
      <c r="C87" s="14" t="s">
        <v>43</v>
      </c>
      <c r="E87" s="4" t="s">
        <v>34</v>
      </c>
      <c r="F87" s="4">
        <v>0.25</v>
      </c>
      <c r="G87" s="4">
        <v>0.04</v>
      </c>
      <c r="H87" s="4">
        <v>111</v>
      </c>
      <c r="J87" s="4">
        <v>9.9</v>
      </c>
      <c r="L87" s="4">
        <v>367</v>
      </c>
    </row>
    <row r="88" spans="1:12">
      <c r="A88" s="4" t="s">
        <v>37</v>
      </c>
      <c r="B88" s="4" t="s">
        <v>1</v>
      </c>
      <c r="C88" s="14" t="s">
        <v>44</v>
      </c>
      <c r="E88" s="4" t="s">
        <v>34</v>
      </c>
      <c r="F88" s="4" t="s">
        <v>45</v>
      </c>
      <c r="G88" s="4" t="s">
        <v>45</v>
      </c>
      <c r="H88" s="4" t="s">
        <v>45</v>
      </c>
      <c r="J88" s="4" t="s">
        <v>45</v>
      </c>
      <c r="L88" s="4">
        <v>366</v>
      </c>
    </row>
    <row r="89" spans="1:12">
      <c r="A89" s="4" t="s">
        <v>76</v>
      </c>
      <c r="B89" s="4" t="s">
        <v>24</v>
      </c>
      <c r="E89" s="4" t="s">
        <v>34</v>
      </c>
      <c r="F89" s="4">
        <v>0.31</v>
      </c>
      <c r="G89" s="4">
        <v>0.09</v>
      </c>
      <c r="L89" s="4">
        <v>356</v>
      </c>
    </row>
    <row r="90" spans="1:12">
      <c r="A90" s="4" t="s">
        <v>76</v>
      </c>
      <c r="B90" s="4" t="s">
        <v>24</v>
      </c>
      <c r="E90" s="4" t="s">
        <v>34</v>
      </c>
      <c r="F90" s="4">
        <v>0.35</v>
      </c>
      <c r="G90" s="4">
        <v>0.09</v>
      </c>
      <c r="L90" s="4">
        <v>355</v>
      </c>
    </row>
    <row r="91" spans="1:12">
      <c r="A91" s="4" t="s">
        <v>76</v>
      </c>
      <c r="B91" s="4" t="s">
        <v>24</v>
      </c>
      <c r="E91" s="4" t="s">
        <v>34</v>
      </c>
      <c r="F91" s="4">
        <v>0.4</v>
      </c>
      <c r="G91" s="4">
        <v>0.09</v>
      </c>
      <c r="L91" s="4">
        <v>354</v>
      </c>
    </row>
    <row r="92" spans="1:12">
      <c r="A92" s="4" t="s">
        <v>76</v>
      </c>
      <c r="B92" s="4" t="s">
        <v>24</v>
      </c>
      <c r="E92" s="4" t="s">
        <v>34</v>
      </c>
      <c r="F92" s="4">
        <v>0.32</v>
      </c>
      <c r="G92" s="4">
        <v>0.09</v>
      </c>
      <c r="L92" s="4">
        <v>350</v>
      </c>
    </row>
    <row r="93" spans="1:12">
      <c r="A93" s="4" t="s">
        <v>76</v>
      </c>
      <c r="B93" s="4" t="s">
        <v>24</v>
      </c>
      <c r="E93" s="4" t="s">
        <v>34</v>
      </c>
      <c r="F93" s="4">
        <v>0.3</v>
      </c>
      <c r="G93" s="4">
        <v>0.09</v>
      </c>
      <c r="L93" s="4">
        <v>349</v>
      </c>
    </row>
    <row r="94" spans="1:12">
      <c r="A94" s="4" t="s">
        <v>76</v>
      </c>
      <c r="B94" s="4" t="s">
        <v>24</v>
      </c>
      <c r="E94" s="4" t="s">
        <v>34</v>
      </c>
      <c r="F94" s="4">
        <v>0.3</v>
      </c>
      <c r="G94" s="4">
        <v>0.09</v>
      </c>
      <c r="L94" s="4">
        <v>348</v>
      </c>
    </row>
    <row r="95" spans="1:12">
      <c r="A95" s="4" t="s">
        <v>76</v>
      </c>
      <c r="B95" s="4" t="s">
        <v>24</v>
      </c>
      <c r="E95" s="4" t="s">
        <v>34</v>
      </c>
      <c r="F95" s="4">
        <v>0.35</v>
      </c>
      <c r="G95" s="4">
        <v>0.09</v>
      </c>
      <c r="L95" s="4">
        <v>347</v>
      </c>
    </row>
    <row r="96" spans="1:12">
      <c r="A96" s="4" t="s">
        <v>76</v>
      </c>
      <c r="B96" s="4" t="s">
        <v>24</v>
      </c>
      <c r="E96" s="4" t="s">
        <v>34</v>
      </c>
      <c r="F96" s="4">
        <v>0.41</v>
      </c>
      <c r="G96" s="4">
        <v>0.09</v>
      </c>
      <c r="L96" s="4">
        <v>346</v>
      </c>
    </row>
    <row r="97" spans="1:12">
      <c r="A97" s="4" t="s">
        <v>76</v>
      </c>
      <c r="B97" s="4" t="s">
        <v>24</v>
      </c>
      <c r="E97" s="4" t="s">
        <v>34</v>
      </c>
      <c r="F97" s="4">
        <v>0.4</v>
      </c>
      <c r="G97" s="4">
        <v>0.09</v>
      </c>
      <c r="L97" s="4">
        <v>345</v>
      </c>
    </row>
    <row r="98" spans="1:12">
      <c r="A98" s="4" t="s">
        <v>46</v>
      </c>
      <c r="B98" s="4" t="s">
        <v>47</v>
      </c>
      <c r="C98" s="4" t="s">
        <v>48</v>
      </c>
      <c r="D98" s="4" t="s">
        <v>49</v>
      </c>
      <c r="E98" s="4" t="s">
        <v>34</v>
      </c>
      <c r="F98" s="4">
        <v>0.27</v>
      </c>
      <c r="G98" s="4">
        <v>0.04</v>
      </c>
      <c r="H98" s="4">
        <v>81</v>
      </c>
      <c r="J98" s="4">
        <v>19.52</v>
      </c>
      <c r="K98" s="4">
        <v>9</v>
      </c>
      <c r="L98" s="4">
        <v>335</v>
      </c>
    </row>
    <row r="99" spans="1:12">
      <c r="A99" s="4" t="s">
        <v>46</v>
      </c>
      <c r="B99" s="4" t="s">
        <v>47</v>
      </c>
      <c r="C99" s="4" t="s">
        <v>50</v>
      </c>
      <c r="D99" s="4" t="s">
        <v>49</v>
      </c>
      <c r="E99" s="4" t="s">
        <v>34</v>
      </c>
      <c r="F99" s="4">
        <v>0.27</v>
      </c>
      <c r="G99" s="4">
        <v>0.04</v>
      </c>
      <c r="H99" s="4">
        <v>79</v>
      </c>
      <c r="J99" s="4">
        <v>8.08</v>
      </c>
      <c r="K99" s="4">
        <v>4</v>
      </c>
      <c r="L99" s="4">
        <v>334</v>
      </c>
    </row>
    <row r="100" spans="1:12">
      <c r="A100" s="4" t="s">
        <v>46</v>
      </c>
      <c r="B100" s="4" t="s">
        <v>47</v>
      </c>
      <c r="C100" s="4" t="s">
        <v>51</v>
      </c>
      <c r="D100" s="4" t="s">
        <v>49</v>
      </c>
      <c r="E100" s="4" t="s">
        <v>34</v>
      </c>
      <c r="F100" s="4">
        <v>0.27</v>
      </c>
      <c r="G100" s="4">
        <v>0.04</v>
      </c>
      <c r="H100" s="4">
        <v>79</v>
      </c>
      <c r="J100" s="4">
        <v>8.08</v>
      </c>
      <c r="K100" s="4">
        <v>3</v>
      </c>
      <c r="L100" s="4">
        <v>333</v>
      </c>
    </row>
    <row r="101" spans="1:12">
      <c r="A101" s="4" t="s">
        <v>53</v>
      </c>
      <c r="B101" s="4" t="s">
        <v>47</v>
      </c>
      <c r="C101" s="4" t="s">
        <v>54</v>
      </c>
      <c r="D101" s="4" t="s">
        <v>55</v>
      </c>
      <c r="E101" s="4" t="s">
        <v>34</v>
      </c>
      <c r="F101" s="4">
        <v>0.27</v>
      </c>
      <c r="G101" s="4">
        <v>0.04</v>
      </c>
      <c r="H101" s="4">
        <v>96</v>
      </c>
      <c r="J101" s="4">
        <v>25.83</v>
      </c>
      <c r="K101" s="4">
        <v>6</v>
      </c>
      <c r="L101" s="4">
        <v>332</v>
      </c>
    </row>
    <row r="102" spans="1:12">
      <c r="A102" s="4" t="s">
        <v>53</v>
      </c>
      <c r="B102" s="4" t="s">
        <v>47</v>
      </c>
      <c r="C102" s="4" t="s">
        <v>56</v>
      </c>
      <c r="D102" s="4" t="s">
        <v>55</v>
      </c>
      <c r="E102" s="4" t="s">
        <v>34</v>
      </c>
      <c r="F102" s="4">
        <v>0.24</v>
      </c>
      <c r="G102" s="4">
        <v>0.04</v>
      </c>
      <c r="H102" s="4">
        <v>96</v>
      </c>
      <c r="J102" s="4">
        <v>25.83</v>
      </c>
      <c r="K102" s="4">
        <v>4</v>
      </c>
      <c r="L102" s="4">
        <v>331</v>
      </c>
    </row>
    <row r="103" spans="1:12">
      <c r="A103" s="4" t="s">
        <v>57</v>
      </c>
      <c r="B103" s="4" t="s">
        <v>47</v>
      </c>
      <c r="C103" s="4" t="s">
        <v>58</v>
      </c>
      <c r="D103" s="4" t="s">
        <v>55</v>
      </c>
      <c r="E103" s="4" t="s">
        <v>34</v>
      </c>
      <c r="F103" s="4">
        <v>0.28000000000000003</v>
      </c>
      <c r="G103" s="4">
        <v>0.04</v>
      </c>
      <c r="H103" s="4">
        <v>97</v>
      </c>
      <c r="J103" s="4">
        <v>13.51</v>
      </c>
      <c r="K103" s="4">
        <v>4</v>
      </c>
      <c r="L103" s="4">
        <v>330</v>
      </c>
    </row>
    <row r="104" spans="1:12">
      <c r="A104" s="4" t="s">
        <v>57</v>
      </c>
      <c r="B104" s="4" t="s">
        <v>47</v>
      </c>
      <c r="C104" s="4" t="s">
        <v>59</v>
      </c>
      <c r="D104" s="4" t="s">
        <v>55</v>
      </c>
      <c r="E104" s="4" t="s">
        <v>34</v>
      </c>
      <c r="F104" s="4">
        <v>0.26</v>
      </c>
      <c r="G104" s="4">
        <v>0.04</v>
      </c>
      <c r="H104" s="4">
        <v>97</v>
      </c>
      <c r="J104" s="4">
        <v>13.51</v>
      </c>
      <c r="K104" s="4">
        <v>3</v>
      </c>
      <c r="L104" s="4">
        <v>329</v>
      </c>
    </row>
    <row r="105" spans="1:12">
      <c r="A105" s="4" t="s">
        <v>60</v>
      </c>
      <c r="B105" s="4" t="s">
        <v>47</v>
      </c>
      <c r="C105" s="4" t="s">
        <v>61</v>
      </c>
      <c r="D105" s="4" t="s">
        <v>55</v>
      </c>
      <c r="E105" s="4" t="s">
        <v>34</v>
      </c>
      <c r="F105" s="4">
        <v>0.28999999999999998</v>
      </c>
      <c r="G105" s="4">
        <v>0.04</v>
      </c>
      <c r="H105" s="4">
        <v>104</v>
      </c>
      <c r="J105" s="4">
        <v>12.01</v>
      </c>
      <c r="K105" s="4">
        <v>4</v>
      </c>
      <c r="L105" s="4">
        <v>328</v>
      </c>
    </row>
    <row r="106" spans="1:12">
      <c r="A106" s="4" t="s">
        <v>62</v>
      </c>
      <c r="B106" s="4" t="s">
        <v>47</v>
      </c>
      <c r="C106" s="4" t="s">
        <v>63</v>
      </c>
      <c r="D106" s="4" t="s">
        <v>55</v>
      </c>
      <c r="E106" s="4" t="s">
        <v>34</v>
      </c>
      <c r="F106" s="4">
        <v>0.3</v>
      </c>
      <c r="G106" s="4">
        <v>0.04</v>
      </c>
      <c r="H106" s="4">
        <v>109</v>
      </c>
      <c r="J106" s="4">
        <v>7.77</v>
      </c>
      <c r="K106" s="4">
        <v>4</v>
      </c>
      <c r="L106" s="4">
        <v>327</v>
      </c>
    </row>
    <row r="107" spans="1:12">
      <c r="A107" s="4" t="s">
        <v>64</v>
      </c>
      <c r="B107" s="4" t="s">
        <v>47</v>
      </c>
      <c r="C107" s="4" t="s">
        <v>65</v>
      </c>
      <c r="D107" s="4" t="s">
        <v>55</v>
      </c>
      <c r="E107" s="4" t="s">
        <v>34</v>
      </c>
      <c r="F107" s="4">
        <v>0.28999999999999998</v>
      </c>
      <c r="G107" s="4">
        <v>0.04</v>
      </c>
      <c r="H107" s="4">
        <v>126</v>
      </c>
      <c r="J107" s="4">
        <v>5.77</v>
      </c>
      <c r="K107" s="4">
        <v>5</v>
      </c>
      <c r="L107" s="4">
        <v>326</v>
      </c>
    </row>
    <row r="108" spans="1:12">
      <c r="A108" s="4" t="s">
        <v>66</v>
      </c>
      <c r="B108" s="4" t="s">
        <v>47</v>
      </c>
      <c r="C108" s="4" t="s">
        <v>67</v>
      </c>
      <c r="D108" s="4" t="s">
        <v>55</v>
      </c>
      <c r="E108" s="4" t="s">
        <v>34</v>
      </c>
      <c r="F108" s="4">
        <v>0.33</v>
      </c>
      <c r="G108" s="4">
        <v>0.04</v>
      </c>
      <c r="H108" s="4">
        <v>152</v>
      </c>
      <c r="J108" s="4">
        <v>3.48</v>
      </c>
      <c r="K108" s="4">
        <v>6</v>
      </c>
      <c r="L108" s="4">
        <v>325</v>
      </c>
    </row>
    <row r="109" spans="1:12">
      <c r="A109" s="4" t="s">
        <v>66</v>
      </c>
      <c r="B109" s="4" t="s">
        <v>47</v>
      </c>
      <c r="C109" s="4" t="s">
        <v>68</v>
      </c>
      <c r="D109" s="4" t="s">
        <v>55</v>
      </c>
      <c r="E109" s="4" t="s">
        <v>34</v>
      </c>
      <c r="F109" s="4">
        <v>0.34</v>
      </c>
      <c r="G109" s="4">
        <v>0.04</v>
      </c>
      <c r="H109" s="4">
        <v>152</v>
      </c>
      <c r="J109" s="4">
        <v>3.48</v>
      </c>
      <c r="K109" s="4">
        <v>6</v>
      </c>
      <c r="L109" s="4">
        <v>324</v>
      </c>
    </row>
    <row r="110" spans="1:12">
      <c r="A110" s="4" t="s">
        <v>66</v>
      </c>
      <c r="B110" s="4" t="s">
        <v>47</v>
      </c>
      <c r="C110" s="4" t="s">
        <v>69</v>
      </c>
      <c r="D110" s="4" t="s">
        <v>55</v>
      </c>
      <c r="E110" s="4" t="s">
        <v>34</v>
      </c>
      <c r="F110" s="4">
        <v>0.34</v>
      </c>
      <c r="G110" s="4">
        <v>0.04</v>
      </c>
      <c r="H110" s="4">
        <v>152</v>
      </c>
      <c r="J110" s="4">
        <v>3.48</v>
      </c>
      <c r="K110" s="4">
        <v>3</v>
      </c>
      <c r="L110" s="4">
        <v>323</v>
      </c>
    </row>
    <row r="111" spans="1:12">
      <c r="A111" s="4" t="s">
        <v>70</v>
      </c>
      <c r="B111" s="4" t="s">
        <v>47</v>
      </c>
      <c r="C111" s="4" t="s">
        <v>71</v>
      </c>
      <c r="D111" s="4" t="s">
        <v>55</v>
      </c>
      <c r="E111" s="4" t="s">
        <v>34</v>
      </c>
      <c r="F111" s="4">
        <v>0.31</v>
      </c>
      <c r="G111" s="4">
        <v>0.04</v>
      </c>
      <c r="H111" s="4">
        <v>165</v>
      </c>
      <c r="J111" s="4">
        <v>2.6</v>
      </c>
      <c r="K111" s="4">
        <v>6</v>
      </c>
      <c r="L111" s="4">
        <v>322</v>
      </c>
    </row>
    <row r="112" spans="1:12">
      <c r="A112" s="4" t="s">
        <v>72</v>
      </c>
      <c r="B112" s="4" t="s">
        <v>47</v>
      </c>
      <c r="C112" s="4" t="s">
        <v>73</v>
      </c>
      <c r="D112" s="4" t="s">
        <v>55</v>
      </c>
      <c r="E112" s="4" t="s">
        <v>34</v>
      </c>
      <c r="F112" s="4">
        <v>0.34</v>
      </c>
      <c r="G112" s="4">
        <v>0.04</v>
      </c>
      <c r="H112" s="4">
        <v>164</v>
      </c>
      <c r="J112" s="4">
        <v>2.37</v>
      </c>
      <c r="K112" s="4">
        <v>5</v>
      </c>
      <c r="L112" s="4">
        <v>321</v>
      </c>
    </row>
    <row r="113" spans="1:12">
      <c r="A113" s="4" t="s">
        <v>72</v>
      </c>
      <c r="B113" s="4" t="s">
        <v>47</v>
      </c>
      <c r="C113" s="4" t="s">
        <v>74</v>
      </c>
      <c r="D113" s="4" t="s">
        <v>55</v>
      </c>
      <c r="E113" s="4" t="s">
        <v>34</v>
      </c>
      <c r="F113" s="4">
        <v>0.37</v>
      </c>
      <c r="G113" s="4">
        <v>0.04</v>
      </c>
      <c r="H113" s="4">
        <v>164</v>
      </c>
      <c r="J113" s="4">
        <v>2.37</v>
      </c>
      <c r="K113" s="4">
        <v>6</v>
      </c>
      <c r="L113" s="4">
        <v>320</v>
      </c>
    </row>
    <row r="114" spans="1:12">
      <c r="A114" s="4" t="s">
        <v>77</v>
      </c>
      <c r="B114" s="4" t="s">
        <v>24</v>
      </c>
      <c r="E114" s="4" t="s">
        <v>34</v>
      </c>
      <c r="F114" s="4">
        <v>0.37</v>
      </c>
      <c r="G114" s="4">
        <v>0.09</v>
      </c>
      <c r="H114" s="4">
        <v>25</v>
      </c>
      <c r="L114" s="4">
        <v>310</v>
      </c>
    </row>
    <row r="115" spans="1:12">
      <c r="A115" s="4" t="s">
        <v>77</v>
      </c>
      <c r="B115" s="4" t="s">
        <v>24</v>
      </c>
      <c r="E115" s="4" t="s">
        <v>34</v>
      </c>
      <c r="F115" s="4">
        <v>0.22</v>
      </c>
      <c r="G115" s="4">
        <v>0.09</v>
      </c>
      <c r="H115" s="4">
        <v>47</v>
      </c>
      <c r="L115" s="4">
        <v>309</v>
      </c>
    </row>
    <row r="116" spans="1:12">
      <c r="A116" s="4" t="s">
        <v>80</v>
      </c>
      <c r="B116" s="4" t="s">
        <v>1</v>
      </c>
      <c r="C116" s="4" t="s">
        <v>80</v>
      </c>
      <c r="E116" s="4" t="s">
        <v>81</v>
      </c>
      <c r="F116" s="4">
        <v>0.25</v>
      </c>
      <c r="G116" s="4">
        <v>0.05</v>
      </c>
      <c r="H116" s="4">
        <v>74</v>
      </c>
      <c r="I116" s="4" t="s">
        <v>23</v>
      </c>
      <c r="L116" s="4">
        <v>299</v>
      </c>
    </row>
    <row r="117" spans="1:12">
      <c r="A117" s="4" t="s">
        <v>80</v>
      </c>
      <c r="B117" s="4" t="s">
        <v>24</v>
      </c>
      <c r="C117" s="4" t="s">
        <v>80</v>
      </c>
      <c r="E117" s="4" t="s">
        <v>81</v>
      </c>
      <c r="F117" s="4">
        <v>0.26</v>
      </c>
      <c r="G117" s="4">
        <v>0.09</v>
      </c>
      <c r="H117" s="4">
        <v>74</v>
      </c>
      <c r="I117" s="4" t="s">
        <v>23</v>
      </c>
      <c r="L117" s="4">
        <v>298</v>
      </c>
    </row>
    <row r="118" spans="1:12">
      <c r="A118" s="4" t="s">
        <v>80</v>
      </c>
      <c r="B118" s="4" t="s">
        <v>27</v>
      </c>
      <c r="C118" s="4" t="s">
        <v>80</v>
      </c>
      <c r="E118" s="4" t="s">
        <v>81</v>
      </c>
      <c r="F118" s="4">
        <v>0.31</v>
      </c>
      <c r="G118" s="4">
        <v>0.04</v>
      </c>
      <c r="H118" s="4">
        <v>74</v>
      </c>
      <c r="I118" s="4" t="s">
        <v>23</v>
      </c>
      <c r="L118" s="4">
        <v>297</v>
      </c>
    </row>
    <row r="119" spans="1:12">
      <c r="A119" s="4" t="s">
        <v>80</v>
      </c>
      <c r="B119" s="4" t="s">
        <v>7</v>
      </c>
      <c r="C119" s="4" t="s">
        <v>80</v>
      </c>
      <c r="E119" s="4" t="s">
        <v>81</v>
      </c>
      <c r="F119" s="4">
        <v>0.2</v>
      </c>
      <c r="G119" s="4">
        <v>0.04</v>
      </c>
      <c r="H119" s="4">
        <v>74</v>
      </c>
      <c r="I119" s="4" t="s">
        <v>23</v>
      </c>
      <c r="L119" s="4">
        <v>296</v>
      </c>
    </row>
    <row r="120" spans="1:12">
      <c r="A120" s="4" t="s">
        <v>80</v>
      </c>
      <c r="B120" s="4" t="s">
        <v>8</v>
      </c>
      <c r="C120" s="4" t="s">
        <v>80</v>
      </c>
      <c r="E120" s="4" t="s">
        <v>81</v>
      </c>
      <c r="F120" s="4">
        <v>0.23</v>
      </c>
      <c r="G120" s="4">
        <v>0.05</v>
      </c>
      <c r="H120" s="4">
        <v>74</v>
      </c>
      <c r="I120" s="4" t="s">
        <v>23</v>
      </c>
      <c r="L120" s="4">
        <v>295</v>
      </c>
    </row>
    <row r="121" spans="1:12">
      <c r="A121" s="4" t="s">
        <v>322</v>
      </c>
      <c r="B121" s="4" t="s">
        <v>320</v>
      </c>
      <c r="C121" s="4" t="s">
        <v>323</v>
      </c>
      <c r="E121" s="4" t="s">
        <v>81</v>
      </c>
      <c r="F121" s="4">
        <v>0.25</v>
      </c>
      <c r="G121" s="4">
        <v>0.05</v>
      </c>
      <c r="L121" s="4">
        <v>294</v>
      </c>
    </row>
    <row r="122" spans="1:12">
      <c r="A122" s="4" t="s">
        <v>80</v>
      </c>
      <c r="B122" s="4" t="s">
        <v>9</v>
      </c>
      <c r="C122" s="4" t="s">
        <v>80</v>
      </c>
      <c r="E122" s="4" t="s">
        <v>81</v>
      </c>
      <c r="F122" s="4">
        <v>0.26</v>
      </c>
      <c r="G122" s="4">
        <v>6.6000000000000003E-2</v>
      </c>
      <c r="H122" s="4">
        <v>74</v>
      </c>
      <c r="I122" s="4" t="s">
        <v>23</v>
      </c>
      <c r="L122" s="4">
        <v>293</v>
      </c>
    </row>
    <row r="123" spans="1:12">
      <c r="A123" s="4" t="s">
        <v>80</v>
      </c>
      <c r="B123" s="4" t="s">
        <v>9</v>
      </c>
      <c r="C123" s="4" t="s">
        <v>80</v>
      </c>
      <c r="E123" s="4" t="s">
        <v>81</v>
      </c>
      <c r="F123" s="4">
        <v>0.25</v>
      </c>
      <c r="G123" s="4">
        <v>1.2E-2</v>
      </c>
      <c r="H123" s="4">
        <v>74</v>
      </c>
      <c r="I123" s="4" t="s">
        <v>23</v>
      </c>
      <c r="L123" s="4">
        <v>292</v>
      </c>
    </row>
    <row r="124" spans="1:12">
      <c r="A124" s="4" t="s">
        <v>80</v>
      </c>
      <c r="B124" s="4" t="s">
        <v>9</v>
      </c>
      <c r="C124" s="4" t="s">
        <v>80</v>
      </c>
      <c r="E124" s="4" t="s">
        <v>81</v>
      </c>
      <c r="F124" s="4">
        <v>0.22</v>
      </c>
      <c r="G124" s="4">
        <v>8.9999999999999993E-3</v>
      </c>
      <c r="H124" s="4">
        <v>74</v>
      </c>
      <c r="I124" s="4" t="s">
        <v>23</v>
      </c>
      <c r="L124" s="4">
        <v>291</v>
      </c>
    </row>
    <row r="125" spans="1:12">
      <c r="A125" s="4" t="s">
        <v>80</v>
      </c>
      <c r="B125" s="4" t="s">
        <v>9</v>
      </c>
      <c r="C125" s="4" t="s">
        <v>80</v>
      </c>
      <c r="E125" s="4" t="s">
        <v>81</v>
      </c>
      <c r="F125" s="4">
        <v>0.23</v>
      </c>
      <c r="G125" s="4">
        <v>3.1E-2</v>
      </c>
      <c r="H125" s="4">
        <v>74</v>
      </c>
      <c r="I125" s="4" t="s">
        <v>23</v>
      </c>
      <c r="L125" s="4">
        <v>290</v>
      </c>
    </row>
    <row r="126" spans="1:12">
      <c r="A126" s="1" t="s">
        <v>334</v>
      </c>
      <c r="B126" s="1" t="s">
        <v>47</v>
      </c>
      <c r="C126" s="1" t="s">
        <v>335</v>
      </c>
      <c r="D126" s="1" t="s">
        <v>336</v>
      </c>
      <c r="E126" s="1" t="s">
        <v>34</v>
      </c>
      <c r="F126" s="1">
        <v>0.26</v>
      </c>
      <c r="G126" s="1">
        <v>0.04</v>
      </c>
      <c r="H126" s="1">
        <v>136</v>
      </c>
      <c r="I126" s="1">
        <v>5.53</v>
      </c>
      <c r="J126" s="1">
        <v>3</v>
      </c>
      <c r="L126" s="4">
        <v>280</v>
      </c>
    </row>
    <row r="127" spans="1:12">
      <c r="A127" s="1" t="s">
        <v>337</v>
      </c>
      <c r="B127" s="1" t="s">
        <v>47</v>
      </c>
      <c r="C127" s="1" t="s">
        <v>338</v>
      </c>
      <c r="D127" s="1" t="s">
        <v>339</v>
      </c>
      <c r="E127" s="1" t="s">
        <v>34</v>
      </c>
      <c r="F127" s="1">
        <v>0.26</v>
      </c>
      <c r="G127" s="1">
        <v>0.04</v>
      </c>
      <c r="H127" s="1">
        <v>136</v>
      </c>
      <c r="I127" s="1">
        <v>5.48</v>
      </c>
      <c r="J127" s="1">
        <v>3</v>
      </c>
      <c r="L127" s="4">
        <v>279</v>
      </c>
    </row>
    <row r="128" spans="1:12">
      <c r="A128" s="1" t="s">
        <v>337</v>
      </c>
      <c r="B128" s="1" t="s">
        <v>47</v>
      </c>
      <c r="C128" s="1" t="s">
        <v>340</v>
      </c>
      <c r="D128" s="1" t="s">
        <v>336</v>
      </c>
      <c r="E128" s="1" t="s">
        <v>34</v>
      </c>
      <c r="F128" s="1">
        <v>0.24</v>
      </c>
      <c r="G128" s="1">
        <v>0.04</v>
      </c>
      <c r="H128" s="1">
        <v>135</v>
      </c>
      <c r="I128" s="1">
        <v>5.57</v>
      </c>
      <c r="J128" s="1">
        <v>3</v>
      </c>
      <c r="L128" s="4">
        <v>278</v>
      </c>
    </row>
    <row r="129" spans="1:12">
      <c r="A129" s="1" t="s">
        <v>337</v>
      </c>
      <c r="B129" s="1" t="s">
        <v>47</v>
      </c>
      <c r="C129" s="1" t="s">
        <v>341</v>
      </c>
      <c r="D129" s="1" t="s">
        <v>336</v>
      </c>
      <c r="E129" s="1" t="s">
        <v>34</v>
      </c>
      <c r="F129" s="1">
        <v>0.28999999999999998</v>
      </c>
      <c r="G129" s="1">
        <v>0.04</v>
      </c>
      <c r="H129" s="1">
        <v>144</v>
      </c>
      <c r="I129" s="1">
        <v>5.3</v>
      </c>
      <c r="J129" s="1">
        <v>3</v>
      </c>
      <c r="L129" s="4">
        <v>277</v>
      </c>
    </row>
    <row r="130" spans="1:12">
      <c r="A130" s="1" t="s">
        <v>337</v>
      </c>
      <c r="B130" s="1" t="s">
        <v>47</v>
      </c>
      <c r="C130" s="1" t="s">
        <v>342</v>
      </c>
      <c r="D130" s="1" t="s">
        <v>339</v>
      </c>
      <c r="E130" s="1" t="s">
        <v>34</v>
      </c>
      <c r="F130" s="1">
        <v>0.28999999999999998</v>
      </c>
      <c r="G130" s="1">
        <v>0.04</v>
      </c>
      <c r="H130" s="1">
        <v>139</v>
      </c>
      <c r="I130" s="1">
        <v>5.23</v>
      </c>
      <c r="J130" s="1">
        <v>3</v>
      </c>
      <c r="L130" s="4">
        <v>276</v>
      </c>
    </row>
    <row r="131" spans="1:12">
      <c r="A131" s="1" t="s">
        <v>337</v>
      </c>
      <c r="B131" s="1" t="s">
        <v>47</v>
      </c>
      <c r="C131" s="1" t="s">
        <v>343</v>
      </c>
      <c r="D131" s="1" t="s">
        <v>344</v>
      </c>
      <c r="E131" s="1" t="s">
        <v>345</v>
      </c>
      <c r="F131" s="1">
        <v>0.28000000000000003</v>
      </c>
      <c r="G131" s="1">
        <v>0.04</v>
      </c>
      <c r="H131" s="1">
        <v>164</v>
      </c>
      <c r="I131" s="1">
        <v>2.92</v>
      </c>
      <c r="J131" s="1">
        <v>3</v>
      </c>
      <c r="L131" s="4">
        <v>275</v>
      </c>
    </row>
    <row r="132" spans="1:12">
      <c r="A132" s="1" t="s">
        <v>337</v>
      </c>
      <c r="B132" s="1" t="s">
        <v>47</v>
      </c>
      <c r="C132" s="1" t="s">
        <v>346</v>
      </c>
      <c r="D132" s="1" t="s">
        <v>344</v>
      </c>
      <c r="E132" s="1" t="s">
        <v>345</v>
      </c>
      <c r="F132" s="1">
        <v>0.22</v>
      </c>
      <c r="G132" s="1">
        <v>0.04</v>
      </c>
      <c r="H132" s="1">
        <v>167</v>
      </c>
      <c r="I132" s="1">
        <v>2.68</v>
      </c>
      <c r="J132" s="1">
        <v>3</v>
      </c>
      <c r="L132" s="4">
        <v>274</v>
      </c>
    </row>
    <row r="133" spans="1:12">
      <c r="A133" s="1" t="s">
        <v>337</v>
      </c>
      <c r="B133" s="1" t="s">
        <v>47</v>
      </c>
      <c r="C133" s="1" t="s">
        <v>347</v>
      </c>
      <c r="D133" s="1" t="s">
        <v>348</v>
      </c>
      <c r="E133" s="1" t="s">
        <v>345</v>
      </c>
      <c r="F133" s="1">
        <v>0.23</v>
      </c>
      <c r="G133" s="1">
        <v>0.04</v>
      </c>
      <c r="H133" s="1">
        <v>163</v>
      </c>
      <c r="I133" s="1">
        <v>2.97</v>
      </c>
      <c r="J133" s="1">
        <v>3</v>
      </c>
      <c r="L133" s="4">
        <v>273</v>
      </c>
    </row>
    <row r="134" spans="1:12">
      <c r="A134" s="1" t="s">
        <v>337</v>
      </c>
      <c r="B134" s="1" t="s">
        <v>47</v>
      </c>
      <c r="C134" s="1" t="s">
        <v>349</v>
      </c>
      <c r="D134" s="1" t="s">
        <v>350</v>
      </c>
      <c r="E134" s="1" t="s">
        <v>345</v>
      </c>
      <c r="F134" s="1">
        <v>0.26</v>
      </c>
      <c r="G134" s="1">
        <v>0.04</v>
      </c>
      <c r="H134" s="1">
        <v>168</v>
      </c>
      <c r="I134" s="1">
        <v>2.86</v>
      </c>
      <c r="J134" s="1">
        <v>3</v>
      </c>
      <c r="L134" s="4">
        <v>272</v>
      </c>
    </row>
    <row r="135" spans="1:12">
      <c r="A135" s="1" t="s">
        <v>337</v>
      </c>
      <c r="B135" s="1" t="s">
        <v>47</v>
      </c>
      <c r="C135" s="1" t="s">
        <v>351</v>
      </c>
      <c r="D135" s="1" t="s">
        <v>352</v>
      </c>
      <c r="E135" s="1" t="s">
        <v>353</v>
      </c>
      <c r="F135" s="1">
        <v>0.27</v>
      </c>
      <c r="G135" s="1">
        <v>0.04</v>
      </c>
      <c r="H135" s="1">
        <v>149</v>
      </c>
      <c r="I135" s="1">
        <v>2.17</v>
      </c>
      <c r="J135" s="1">
        <v>3</v>
      </c>
      <c r="L135" s="4">
        <v>271</v>
      </c>
    </row>
    <row r="136" spans="1:12">
      <c r="A136" s="1" t="s">
        <v>337</v>
      </c>
      <c r="B136" s="1" t="s">
        <v>47</v>
      </c>
      <c r="C136" s="1" t="s">
        <v>354</v>
      </c>
      <c r="D136" s="1" t="s">
        <v>352</v>
      </c>
      <c r="E136" s="1" t="s">
        <v>353</v>
      </c>
      <c r="F136" s="1">
        <v>0.3</v>
      </c>
      <c r="G136" s="1">
        <v>0.04</v>
      </c>
      <c r="H136" s="1">
        <v>150</v>
      </c>
      <c r="I136" s="1">
        <v>2.16</v>
      </c>
      <c r="J136" s="1">
        <v>3</v>
      </c>
      <c r="L136" s="4">
        <v>270</v>
      </c>
    </row>
    <row r="137" spans="1:12">
      <c r="A137" s="1" t="s">
        <v>337</v>
      </c>
      <c r="B137" s="1" t="s">
        <v>47</v>
      </c>
      <c r="C137" s="1" t="s">
        <v>355</v>
      </c>
      <c r="D137" s="1" t="s">
        <v>350</v>
      </c>
      <c r="E137" s="1" t="s">
        <v>353</v>
      </c>
      <c r="F137" s="1">
        <v>0.32</v>
      </c>
      <c r="G137" s="1">
        <v>0.04</v>
      </c>
      <c r="H137" s="1">
        <v>163</v>
      </c>
      <c r="I137" s="1">
        <v>1.57</v>
      </c>
      <c r="J137" s="1">
        <v>3</v>
      </c>
      <c r="L137" s="4">
        <v>269</v>
      </c>
    </row>
    <row r="138" spans="1:12">
      <c r="A138" s="1" t="s">
        <v>337</v>
      </c>
      <c r="B138" s="1" t="s">
        <v>47</v>
      </c>
      <c r="C138" s="1" t="s">
        <v>356</v>
      </c>
      <c r="D138" s="1" t="s">
        <v>357</v>
      </c>
      <c r="E138" s="1" t="s">
        <v>353</v>
      </c>
      <c r="F138" s="1">
        <v>0.28000000000000003</v>
      </c>
      <c r="G138" s="1">
        <v>0.04</v>
      </c>
      <c r="H138" s="1">
        <v>162</v>
      </c>
      <c r="I138" s="1">
        <v>2.58</v>
      </c>
      <c r="J138" s="1">
        <v>3</v>
      </c>
      <c r="L138" s="4">
        <v>268</v>
      </c>
    </row>
    <row r="139" spans="1:12">
      <c r="A139" s="1" t="s">
        <v>337</v>
      </c>
      <c r="B139" s="1" t="s">
        <v>47</v>
      </c>
      <c r="C139" s="1" t="s">
        <v>358</v>
      </c>
      <c r="D139" s="1" t="s">
        <v>359</v>
      </c>
      <c r="E139" s="1" t="s">
        <v>360</v>
      </c>
      <c r="F139" s="1">
        <v>0.28999999999999998</v>
      </c>
      <c r="G139" s="1">
        <v>0.04</v>
      </c>
      <c r="H139" s="1">
        <v>115</v>
      </c>
      <c r="I139" s="1">
        <v>0.26</v>
      </c>
      <c r="J139" s="1">
        <v>3</v>
      </c>
      <c r="L139" s="4">
        <v>267</v>
      </c>
    </row>
    <row r="140" spans="1:12">
      <c r="A140" s="1" t="s">
        <v>337</v>
      </c>
      <c r="B140" s="1" t="s">
        <v>47</v>
      </c>
      <c r="C140" s="1" t="s">
        <v>361</v>
      </c>
      <c r="D140" s="1" t="s">
        <v>359</v>
      </c>
      <c r="E140" s="1" t="s">
        <v>360</v>
      </c>
      <c r="F140" s="1">
        <v>0.31</v>
      </c>
      <c r="G140" s="1">
        <v>0.04</v>
      </c>
      <c r="H140" s="1">
        <v>118</v>
      </c>
      <c r="I140" s="1">
        <v>0.25</v>
      </c>
      <c r="J140" s="1">
        <v>3</v>
      </c>
      <c r="L140" s="4">
        <v>266</v>
      </c>
    </row>
    <row r="141" spans="1:12">
      <c r="A141" s="1" t="s">
        <v>337</v>
      </c>
      <c r="B141" s="1" t="s">
        <v>47</v>
      </c>
      <c r="C141" s="1" t="s">
        <v>362</v>
      </c>
      <c r="D141" s="1" t="s">
        <v>363</v>
      </c>
      <c r="E141" s="1" t="s">
        <v>364</v>
      </c>
      <c r="F141" s="1">
        <v>0.33</v>
      </c>
      <c r="G141" s="1">
        <v>0.04</v>
      </c>
      <c r="H141" s="1">
        <v>122</v>
      </c>
      <c r="I141" s="1">
        <v>0.3</v>
      </c>
      <c r="J141" s="1">
        <v>3</v>
      </c>
      <c r="L141" s="4">
        <v>265</v>
      </c>
    </row>
    <row r="142" spans="1:12">
      <c r="A142" s="1" t="s">
        <v>337</v>
      </c>
      <c r="B142" s="1" t="s">
        <v>47</v>
      </c>
      <c r="C142" s="1" t="s">
        <v>365</v>
      </c>
      <c r="D142" s="1" t="s">
        <v>359</v>
      </c>
      <c r="E142" s="1" t="s">
        <v>366</v>
      </c>
      <c r="F142" s="1">
        <v>0.28999999999999998</v>
      </c>
      <c r="G142" s="1">
        <v>0.04</v>
      </c>
      <c r="H142" s="1">
        <v>126</v>
      </c>
      <c r="I142" s="1">
        <v>0.08</v>
      </c>
      <c r="J142" s="1">
        <v>3</v>
      </c>
      <c r="L142" s="4">
        <v>264</v>
      </c>
    </row>
    <row r="143" spans="1:12">
      <c r="A143" s="1" t="s">
        <v>337</v>
      </c>
      <c r="B143" s="1" t="s">
        <v>47</v>
      </c>
      <c r="C143" s="1" t="s">
        <v>367</v>
      </c>
      <c r="D143" s="1" t="s">
        <v>368</v>
      </c>
      <c r="E143" s="1" t="s">
        <v>366</v>
      </c>
      <c r="F143" s="1">
        <v>0.27</v>
      </c>
      <c r="G143" s="1">
        <v>0.04</v>
      </c>
      <c r="H143" s="1">
        <v>126</v>
      </c>
      <c r="I143" s="1">
        <v>0.08</v>
      </c>
      <c r="J143" s="1">
        <v>3</v>
      </c>
      <c r="L143" s="4">
        <v>263</v>
      </c>
    </row>
    <row r="144" spans="1:12">
      <c r="A144" s="1" t="s">
        <v>337</v>
      </c>
      <c r="B144" s="1" t="s">
        <v>47</v>
      </c>
      <c r="C144" s="1" t="s">
        <v>369</v>
      </c>
      <c r="D144" s="1" t="s">
        <v>370</v>
      </c>
      <c r="E144" s="1" t="s">
        <v>371</v>
      </c>
      <c r="F144" s="1">
        <v>0.36</v>
      </c>
      <c r="G144" s="1">
        <v>0.04</v>
      </c>
      <c r="H144" s="1">
        <v>96</v>
      </c>
      <c r="I144" s="1">
        <v>0.54</v>
      </c>
      <c r="J144" s="1">
        <v>3</v>
      </c>
      <c r="L144" s="4">
        <v>262</v>
      </c>
    </row>
    <row r="145" spans="1:13">
      <c r="A145" s="4" t="s">
        <v>79</v>
      </c>
      <c r="B145" s="4" t="s">
        <v>9</v>
      </c>
      <c r="C145" s="4" t="s">
        <v>88</v>
      </c>
      <c r="D145" s="4" t="s">
        <v>78</v>
      </c>
      <c r="E145" s="4" t="s">
        <v>83</v>
      </c>
      <c r="F145" s="5">
        <v>0.128167751210992</v>
      </c>
      <c r="G145" s="5">
        <v>3.9057872581213078E-2</v>
      </c>
      <c r="H145" s="6">
        <v>94.17</v>
      </c>
      <c r="J145" s="16">
        <v>5.72708963</v>
      </c>
      <c r="K145" s="4">
        <v>3</v>
      </c>
      <c r="L145" s="4">
        <v>252</v>
      </c>
      <c r="M145" s="5"/>
    </row>
    <row r="146" spans="1:13">
      <c r="A146" s="4" t="s">
        <v>82</v>
      </c>
      <c r="B146" s="4" t="s">
        <v>9</v>
      </c>
      <c r="C146" s="4" t="s">
        <v>84</v>
      </c>
      <c r="D146" s="4" t="s">
        <v>78</v>
      </c>
      <c r="E146" s="4" t="s">
        <v>83</v>
      </c>
      <c r="F146" s="5">
        <v>0.16084604765466601</v>
      </c>
      <c r="G146" s="5">
        <v>2.0766359410864549E-2</v>
      </c>
      <c r="H146" s="6">
        <v>98</v>
      </c>
      <c r="J146" s="17" t="s">
        <v>333</v>
      </c>
      <c r="K146" s="4">
        <v>3</v>
      </c>
      <c r="L146" s="4">
        <v>249</v>
      </c>
      <c r="M146" s="5"/>
    </row>
    <row r="147" spans="1:13">
      <c r="A147" s="4" t="s">
        <v>82</v>
      </c>
      <c r="B147" s="4" t="s">
        <v>9</v>
      </c>
      <c r="C147" s="4" t="s">
        <v>85</v>
      </c>
      <c r="D147" s="4" t="s">
        <v>78</v>
      </c>
      <c r="E147" s="4" t="s">
        <v>83</v>
      </c>
      <c r="F147" s="5">
        <v>0.19719249400390401</v>
      </c>
      <c r="G147" s="5">
        <v>2.6218895164984025E-2</v>
      </c>
      <c r="H147" s="6">
        <v>89.62</v>
      </c>
      <c r="J147" s="16">
        <v>6.8859737599999997</v>
      </c>
      <c r="K147" s="4">
        <v>3</v>
      </c>
      <c r="L147" s="4">
        <v>248</v>
      </c>
      <c r="M147" s="5"/>
    </row>
    <row r="148" spans="1:13">
      <c r="A148" s="4" t="s">
        <v>82</v>
      </c>
      <c r="B148" s="4" t="s">
        <v>9</v>
      </c>
      <c r="C148" s="4" t="s">
        <v>86</v>
      </c>
      <c r="D148" s="4" t="s">
        <v>78</v>
      </c>
      <c r="E148" s="4" t="s">
        <v>83</v>
      </c>
      <c r="F148" s="5">
        <v>0.18923491621267799</v>
      </c>
      <c r="G148" s="5">
        <v>2.9288469131770325E-2</v>
      </c>
      <c r="H148" s="6">
        <v>127.5</v>
      </c>
      <c r="J148" s="16">
        <v>6.8626262599999999</v>
      </c>
      <c r="K148" s="4">
        <v>3</v>
      </c>
      <c r="L148" s="4">
        <v>247</v>
      </c>
      <c r="M148" s="5"/>
    </row>
    <row r="149" spans="1:13">
      <c r="A149" s="4" t="s">
        <v>82</v>
      </c>
      <c r="B149" s="4" t="s">
        <v>9</v>
      </c>
      <c r="C149" s="4" t="s">
        <v>102</v>
      </c>
      <c r="D149" s="4" t="s">
        <v>78</v>
      </c>
      <c r="E149" s="4" t="s">
        <v>83</v>
      </c>
      <c r="F149" s="5">
        <v>0.148231872639771</v>
      </c>
      <c r="G149" s="5">
        <v>1.8241246033069463E-2</v>
      </c>
      <c r="H149" s="6">
        <v>98.86</v>
      </c>
      <c r="J149" s="16">
        <v>6.7679112000000003</v>
      </c>
      <c r="K149" s="4">
        <v>3</v>
      </c>
      <c r="L149" s="4">
        <v>246</v>
      </c>
      <c r="M149" s="5"/>
    </row>
    <row r="150" spans="1:13">
      <c r="A150" s="4" t="s">
        <v>82</v>
      </c>
      <c r="B150" s="4" t="s">
        <v>9</v>
      </c>
      <c r="C150" s="4" t="s">
        <v>87</v>
      </c>
      <c r="D150" s="4" t="s">
        <v>78</v>
      </c>
      <c r="E150" s="4" t="s">
        <v>83</v>
      </c>
      <c r="F150" s="5">
        <v>0.18693052849029701</v>
      </c>
      <c r="G150" s="5">
        <v>2.8814212172742409E-2</v>
      </c>
      <c r="H150" s="6">
        <v>94.57</v>
      </c>
      <c r="J150" s="16">
        <v>6.8205645199999996</v>
      </c>
      <c r="K150" s="4">
        <v>3</v>
      </c>
      <c r="L150" s="4">
        <v>245</v>
      </c>
      <c r="M150" s="5"/>
    </row>
    <row r="151" spans="1:13">
      <c r="A151" s="4" t="s">
        <v>82</v>
      </c>
      <c r="B151" s="4" t="s">
        <v>9</v>
      </c>
      <c r="C151" s="4" t="s">
        <v>101</v>
      </c>
      <c r="D151" s="4" t="s">
        <v>78</v>
      </c>
      <c r="E151" s="4" t="s">
        <v>83</v>
      </c>
      <c r="F151" s="5">
        <v>0.156882240084567</v>
      </c>
      <c r="G151" s="5">
        <v>5.0095290607564485E-2</v>
      </c>
      <c r="H151" s="5" t="s">
        <v>45</v>
      </c>
      <c r="J151" s="16">
        <v>6.8811347999999999</v>
      </c>
      <c r="K151" s="4">
        <v>3</v>
      </c>
      <c r="L151" s="4">
        <v>244</v>
      </c>
      <c r="M151" s="5"/>
    </row>
    <row r="152" spans="1:13">
      <c r="A152" s="4" t="s">
        <v>82</v>
      </c>
      <c r="B152" s="4" t="s">
        <v>9</v>
      </c>
      <c r="C152" s="4" t="s">
        <v>90</v>
      </c>
      <c r="D152" s="4" t="s">
        <v>78</v>
      </c>
      <c r="E152" s="4" t="s">
        <v>83</v>
      </c>
      <c r="F152" s="5">
        <v>0.17287912740236</v>
      </c>
      <c r="G152" s="5">
        <v>3.8288502277553212E-2</v>
      </c>
      <c r="H152" s="6">
        <v>99.27</v>
      </c>
      <c r="J152" s="16">
        <v>6.9526209699999999</v>
      </c>
      <c r="K152" s="4">
        <v>3</v>
      </c>
      <c r="L152" s="4">
        <v>243</v>
      </c>
      <c r="M152" s="5"/>
    </row>
    <row r="153" spans="1:13">
      <c r="A153" s="4" t="s">
        <v>82</v>
      </c>
      <c r="B153" s="4" t="s">
        <v>9</v>
      </c>
      <c r="C153" s="4" t="s">
        <v>91</v>
      </c>
      <c r="D153" s="4" t="s">
        <v>78</v>
      </c>
      <c r="E153" s="4" t="s">
        <v>83</v>
      </c>
      <c r="F153" s="5">
        <v>0.19065008535177499</v>
      </c>
      <c r="G153" s="5">
        <v>2.7322681022073775E-2</v>
      </c>
      <c r="H153" s="6">
        <v>112.9</v>
      </c>
      <c r="J153" s="16">
        <v>6.9666329999999999</v>
      </c>
      <c r="K153" s="4">
        <v>3</v>
      </c>
      <c r="L153" s="4">
        <v>242</v>
      </c>
      <c r="M153" s="5"/>
    </row>
    <row r="154" spans="1:13">
      <c r="A154" s="4" t="s">
        <v>82</v>
      </c>
      <c r="B154" s="4" t="s">
        <v>9</v>
      </c>
      <c r="C154" s="4" t="s">
        <v>92</v>
      </c>
      <c r="D154" s="4" t="s">
        <v>78</v>
      </c>
      <c r="E154" s="4" t="s">
        <v>83</v>
      </c>
      <c r="F154" s="5">
        <v>0.15944510924109401</v>
      </c>
      <c r="G154" s="5">
        <v>7.0489564089188786E-2</v>
      </c>
      <c r="H154" s="6">
        <v>118</v>
      </c>
      <c r="J154" s="16">
        <v>6.8975659199999999</v>
      </c>
      <c r="K154" s="4">
        <v>3</v>
      </c>
      <c r="L154" s="4">
        <v>241</v>
      </c>
      <c r="M154" s="5"/>
    </row>
    <row r="155" spans="1:13">
      <c r="A155" s="4" t="s">
        <v>82</v>
      </c>
      <c r="B155" s="4" t="s">
        <v>9</v>
      </c>
      <c r="C155" s="4" t="s">
        <v>93</v>
      </c>
      <c r="D155" s="4" t="s">
        <v>78</v>
      </c>
      <c r="E155" s="4" t="s">
        <v>83</v>
      </c>
      <c r="F155" s="5">
        <v>0.18160646670733799</v>
      </c>
      <c r="G155" s="5">
        <v>2.1722389315953869E-2</v>
      </c>
      <c r="H155" s="6">
        <v>98.74</v>
      </c>
      <c r="J155" s="16">
        <v>6.9729458900000001</v>
      </c>
      <c r="K155" s="4">
        <v>3</v>
      </c>
      <c r="L155" s="4">
        <v>240</v>
      </c>
      <c r="M155" s="5"/>
    </row>
    <row r="156" spans="1:13">
      <c r="A156" s="4" t="s">
        <v>82</v>
      </c>
      <c r="B156" s="4" t="s">
        <v>9</v>
      </c>
      <c r="C156" s="4" t="s">
        <v>94</v>
      </c>
      <c r="D156" s="4" t="s">
        <v>78</v>
      </c>
      <c r="E156" s="4" t="s">
        <v>83</v>
      </c>
      <c r="F156" s="5">
        <f>0.192856782317322+0.02</f>
        <v>0.212856782317322</v>
      </c>
      <c r="G156" s="5">
        <v>3.4383508039277401E-2</v>
      </c>
      <c r="H156" s="6">
        <v>97.76</v>
      </c>
      <c r="J156" s="16">
        <v>6.9090909099999998</v>
      </c>
      <c r="K156" s="4">
        <v>3</v>
      </c>
      <c r="L156" s="4">
        <v>239</v>
      </c>
      <c r="M156" s="5"/>
    </row>
    <row r="157" spans="1:13">
      <c r="A157" s="4" t="s">
        <v>82</v>
      </c>
      <c r="B157" s="4" t="s">
        <v>9</v>
      </c>
      <c r="C157" s="4" t="s">
        <v>148</v>
      </c>
      <c r="D157" s="4" t="s">
        <v>78</v>
      </c>
      <c r="E157" s="4" t="s">
        <v>83</v>
      </c>
      <c r="F157" s="5">
        <v>0.15</v>
      </c>
      <c r="G157" s="5">
        <v>2.9496970732094376E-2</v>
      </c>
      <c r="H157" s="6">
        <v>113.2</v>
      </c>
      <c r="J157" s="16">
        <v>6.8904665300000003</v>
      </c>
      <c r="K157" s="4">
        <v>3</v>
      </c>
      <c r="L157" s="4">
        <v>238</v>
      </c>
      <c r="M157" s="5"/>
    </row>
    <row r="158" spans="1:13">
      <c r="A158" s="4" t="s">
        <v>82</v>
      </c>
      <c r="B158" s="4" t="s">
        <v>9</v>
      </c>
      <c r="C158" s="4" t="s">
        <v>99</v>
      </c>
      <c r="D158" s="4" t="s">
        <v>78</v>
      </c>
      <c r="E158" s="4" t="s">
        <v>83</v>
      </c>
      <c r="F158" s="5">
        <v>0.15663512269024199</v>
      </c>
      <c r="G158" s="5">
        <v>2.2117781946763296E-2</v>
      </c>
      <c r="H158" s="6">
        <v>113.2</v>
      </c>
      <c r="J158" s="16">
        <v>6.8904665300000003</v>
      </c>
      <c r="K158" s="4">
        <v>3</v>
      </c>
      <c r="L158" s="4">
        <v>237</v>
      </c>
      <c r="M158" s="5"/>
    </row>
    <row r="159" spans="1:13">
      <c r="A159" s="4" t="s">
        <v>82</v>
      </c>
      <c r="B159" s="4" t="s">
        <v>9</v>
      </c>
      <c r="C159" s="4" t="s">
        <v>95</v>
      </c>
      <c r="D159" s="4" t="s">
        <v>78</v>
      </c>
      <c r="E159" s="4" t="s">
        <v>83</v>
      </c>
      <c r="F159" s="5">
        <v>0.183287211877564</v>
      </c>
      <c r="G159" s="5">
        <v>1.8990213673858889E-3</v>
      </c>
      <c r="H159" s="6">
        <v>99.76</v>
      </c>
      <c r="J159" s="16">
        <v>6.9426559399999999</v>
      </c>
      <c r="K159" s="4">
        <v>3</v>
      </c>
      <c r="L159" s="4">
        <v>236</v>
      </c>
      <c r="M159" s="5"/>
    </row>
    <row r="160" spans="1:13">
      <c r="A160" s="4" t="s">
        <v>82</v>
      </c>
      <c r="B160" s="4" t="s">
        <v>9</v>
      </c>
      <c r="C160" s="5" t="s">
        <v>96</v>
      </c>
      <c r="D160" s="4" t="s">
        <v>78</v>
      </c>
      <c r="E160" s="4" t="s">
        <v>83</v>
      </c>
      <c r="F160" s="5">
        <v>0.24556286499667801</v>
      </c>
      <c r="G160" s="5">
        <v>2.1895926782854952E-3</v>
      </c>
      <c r="H160" s="6">
        <v>98.43</v>
      </c>
      <c r="J160" s="16">
        <v>6.8857993999999998</v>
      </c>
      <c r="K160" s="4">
        <v>3</v>
      </c>
      <c r="L160" s="4">
        <v>235</v>
      </c>
      <c r="M160" s="5"/>
    </row>
    <row r="161" spans="1:13">
      <c r="A161" s="4" t="s">
        <v>82</v>
      </c>
      <c r="B161" s="4" t="s">
        <v>9</v>
      </c>
      <c r="C161" s="4" t="s">
        <v>97</v>
      </c>
      <c r="D161" s="4" t="s">
        <v>78</v>
      </c>
      <c r="E161" s="4" t="s">
        <v>83</v>
      </c>
      <c r="F161" s="5">
        <f>0.194978622831946+0.02</f>
        <v>0.21497862283194599</v>
      </c>
      <c r="G161" s="5">
        <v>1.3203542783231974E-2</v>
      </c>
      <c r="H161" s="6">
        <v>94.15</v>
      </c>
      <c r="J161" s="16">
        <v>6.9289340099999999</v>
      </c>
      <c r="K161" s="4">
        <v>3</v>
      </c>
      <c r="L161" s="4">
        <v>234</v>
      </c>
      <c r="M161" s="5"/>
    </row>
    <row r="162" spans="1:13">
      <c r="A162" s="4" t="s">
        <v>100</v>
      </c>
      <c r="B162" s="4" t="s">
        <v>9</v>
      </c>
      <c r="C162" s="4" t="s">
        <v>98</v>
      </c>
      <c r="D162" s="4" t="s">
        <v>78</v>
      </c>
      <c r="E162" s="4" t="s">
        <v>83</v>
      </c>
      <c r="F162" s="5">
        <v>0.14509673510840901</v>
      </c>
      <c r="G162" s="5">
        <v>3.2780108969877327E-2</v>
      </c>
      <c r="H162" s="6">
        <v>94.8</v>
      </c>
      <c r="J162" s="16">
        <v>6.9818548399999996</v>
      </c>
      <c r="K162" s="4">
        <v>3</v>
      </c>
      <c r="L162" s="4">
        <v>230</v>
      </c>
      <c r="M162" s="5"/>
    </row>
    <row r="163" spans="1:13">
      <c r="A163" s="4" t="s">
        <v>119</v>
      </c>
      <c r="B163" s="4" t="s">
        <v>9</v>
      </c>
      <c r="C163" s="4" t="s">
        <v>103</v>
      </c>
      <c r="D163" s="4" t="s">
        <v>78</v>
      </c>
      <c r="E163" s="4" t="s">
        <v>83</v>
      </c>
      <c r="F163" s="5">
        <v>0.16322862652308701</v>
      </c>
      <c r="G163" s="5">
        <v>9.2883525399205958E-3</v>
      </c>
      <c r="H163" s="6">
        <v>99.62</v>
      </c>
      <c r="J163" s="16">
        <v>6.9710000000000001</v>
      </c>
      <c r="K163" s="4">
        <v>3</v>
      </c>
      <c r="L163" s="4">
        <v>228</v>
      </c>
      <c r="M163" s="5"/>
    </row>
    <row r="164" spans="1:13">
      <c r="A164" s="4" t="s">
        <v>119</v>
      </c>
      <c r="B164" s="4" t="s">
        <v>9</v>
      </c>
      <c r="C164" s="4" t="s">
        <v>104</v>
      </c>
      <c r="D164" s="4" t="s">
        <v>78</v>
      </c>
      <c r="E164" s="4" t="s">
        <v>83</v>
      </c>
      <c r="F164" s="5">
        <v>0.16847766890009999</v>
      </c>
      <c r="G164" s="5">
        <v>2.0055733199986065E-2</v>
      </c>
      <c r="H164" s="6">
        <v>104.2</v>
      </c>
      <c r="J164" s="16">
        <v>6.9461078000000001</v>
      </c>
      <c r="K164" s="4">
        <v>3</v>
      </c>
      <c r="L164" s="4">
        <v>227</v>
      </c>
      <c r="M164" s="5"/>
    </row>
    <row r="165" spans="1:13">
      <c r="A165" s="4" t="s">
        <v>119</v>
      </c>
      <c r="B165" s="4" t="s">
        <v>9</v>
      </c>
      <c r="C165" s="4" t="s">
        <v>105</v>
      </c>
      <c r="D165" s="4" t="s">
        <v>78</v>
      </c>
      <c r="E165" s="4" t="s">
        <v>83</v>
      </c>
      <c r="F165" s="5">
        <v>0.198514625376953</v>
      </c>
      <c r="G165" s="5">
        <v>3.8454636131101026E-2</v>
      </c>
      <c r="H165" s="6">
        <v>98.52</v>
      </c>
      <c r="J165" s="6">
        <v>6.9240890999999998</v>
      </c>
      <c r="K165" s="4">
        <v>3</v>
      </c>
      <c r="L165" s="4">
        <v>226</v>
      </c>
      <c r="M165" s="5"/>
    </row>
    <row r="166" spans="1:13">
      <c r="A166" s="4" t="s">
        <v>119</v>
      </c>
      <c r="B166" s="4" t="s">
        <v>9</v>
      </c>
      <c r="C166" s="4" t="s">
        <v>106</v>
      </c>
      <c r="D166" s="4" t="s">
        <v>78</v>
      </c>
      <c r="E166" s="4" t="s">
        <v>83</v>
      </c>
      <c r="F166" s="5">
        <v>0.245228832406091</v>
      </c>
      <c r="G166" s="5">
        <v>3.0680350516581682E-2</v>
      </c>
      <c r="H166" s="6">
        <v>107.8</v>
      </c>
      <c r="J166" s="16">
        <v>6.9587525000000001</v>
      </c>
      <c r="K166" s="4">
        <v>3</v>
      </c>
      <c r="L166" s="4">
        <v>225</v>
      </c>
    </row>
    <row r="167" spans="1:13">
      <c r="A167" s="4" t="s">
        <v>119</v>
      </c>
      <c r="B167" s="4" t="s">
        <v>9</v>
      </c>
      <c r="C167" s="4" t="s">
        <v>89</v>
      </c>
      <c r="D167" s="4" t="s">
        <v>78</v>
      </c>
      <c r="E167" s="4" t="s">
        <v>83</v>
      </c>
      <c r="F167" s="5">
        <v>0.228689337961031</v>
      </c>
      <c r="G167" s="5">
        <v>2.0264150350531914E-2</v>
      </c>
      <c r="H167" s="6">
        <v>131.80000000000001</v>
      </c>
      <c r="J167" s="16">
        <v>6.8878787900000003</v>
      </c>
      <c r="K167" s="4">
        <v>3</v>
      </c>
      <c r="L167" s="4">
        <v>224</v>
      </c>
    </row>
    <row r="168" spans="1:13">
      <c r="A168" s="4" t="s">
        <v>119</v>
      </c>
      <c r="B168" s="4" t="s">
        <v>9</v>
      </c>
      <c r="C168" s="4" t="s">
        <v>108</v>
      </c>
      <c r="D168" s="4" t="s">
        <v>78</v>
      </c>
      <c r="E168" s="4" t="s">
        <v>83</v>
      </c>
      <c r="F168" s="5">
        <v>0.16611099691993</v>
      </c>
      <c r="G168" s="5">
        <v>4.5354948542493938E-2</v>
      </c>
      <c r="H168" s="6">
        <v>112.2</v>
      </c>
      <c r="J168" s="16">
        <v>6.9576186</v>
      </c>
      <c r="K168" s="4">
        <v>3</v>
      </c>
      <c r="L168" s="4">
        <v>223</v>
      </c>
    </row>
    <row r="169" spans="1:13">
      <c r="A169" s="4" t="s">
        <v>119</v>
      </c>
      <c r="B169" s="4" t="s">
        <v>9</v>
      </c>
      <c r="C169" s="4" t="s">
        <v>109</v>
      </c>
      <c r="D169" s="4" t="s">
        <v>78</v>
      </c>
      <c r="E169" s="4" t="s">
        <v>83</v>
      </c>
      <c r="F169" s="5">
        <v>0.184971012116913</v>
      </c>
      <c r="G169" s="5">
        <v>1.315040069309574E-2</v>
      </c>
      <c r="H169" s="6">
        <v>111.4</v>
      </c>
      <c r="J169" s="16">
        <v>6.8979999999999997</v>
      </c>
      <c r="K169" s="4">
        <v>3</v>
      </c>
      <c r="L169" s="4">
        <v>222</v>
      </c>
    </row>
    <row r="170" spans="1:13">
      <c r="A170" s="4" t="s">
        <v>119</v>
      </c>
      <c r="B170" s="4" t="s">
        <v>9</v>
      </c>
      <c r="C170" s="4" t="s">
        <v>110</v>
      </c>
      <c r="D170" s="4" t="s">
        <v>78</v>
      </c>
      <c r="E170" s="4" t="s">
        <v>83</v>
      </c>
      <c r="F170" s="5">
        <v>0.265800818217863</v>
      </c>
      <c r="G170" s="5">
        <v>2.8786791363692835E-2</v>
      </c>
      <c r="H170" s="6">
        <v>105.7</v>
      </c>
      <c r="J170" s="16">
        <v>6.9370558000000004</v>
      </c>
      <c r="K170" s="4">
        <v>3</v>
      </c>
      <c r="L170" s="4">
        <v>221</v>
      </c>
    </row>
    <row r="171" spans="1:13">
      <c r="A171" s="4" t="s">
        <v>119</v>
      </c>
      <c r="B171" s="4" t="s">
        <v>9</v>
      </c>
      <c r="C171" s="4" t="s">
        <v>111</v>
      </c>
      <c r="D171" s="4" t="s">
        <v>78</v>
      </c>
      <c r="E171" s="4" t="s">
        <v>83</v>
      </c>
      <c r="F171" s="5">
        <v>0.17922639965548701</v>
      </c>
      <c r="G171" s="5">
        <v>1.3785183353846136E-2</v>
      </c>
      <c r="H171" s="6">
        <v>106.5</v>
      </c>
      <c r="J171" s="16">
        <v>6.9668342000000001</v>
      </c>
      <c r="K171" s="4">
        <v>3</v>
      </c>
      <c r="L171" s="4">
        <v>220</v>
      </c>
    </row>
    <row r="172" spans="1:13">
      <c r="A172" s="4" t="s">
        <v>119</v>
      </c>
      <c r="B172" s="4" t="s">
        <v>9</v>
      </c>
      <c r="C172" s="4" t="s">
        <v>112</v>
      </c>
      <c r="D172" s="4" t="s">
        <v>78</v>
      </c>
      <c r="E172" s="4" t="s">
        <v>83</v>
      </c>
      <c r="F172" s="5">
        <v>0.18928928333537101</v>
      </c>
      <c r="G172" s="5">
        <v>9.6268981984466324E-3</v>
      </c>
      <c r="H172" s="6">
        <v>97.64</v>
      </c>
      <c r="J172" s="16">
        <v>6.9539999999999997</v>
      </c>
      <c r="K172" s="4">
        <v>3</v>
      </c>
      <c r="L172" s="4">
        <v>219</v>
      </c>
    </row>
    <row r="173" spans="1:13">
      <c r="A173" s="4" t="s">
        <v>119</v>
      </c>
      <c r="B173" s="4" t="s">
        <v>9</v>
      </c>
      <c r="C173" s="4" t="s">
        <v>113</v>
      </c>
      <c r="D173" s="4" t="s">
        <v>78</v>
      </c>
      <c r="E173" s="4" t="s">
        <v>83</v>
      </c>
      <c r="F173" s="5">
        <f>0.189178511177389+0.02</f>
        <v>0.209178511177389</v>
      </c>
      <c r="G173" s="5">
        <v>1.6921355824227872E-2</v>
      </c>
      <c r="H173" s="6">
        <v>112.5</v>
      </c>
      <c r="J173" s="16">
        <v>6.9709127000000004</v>
      </c>
      <c r="K173" s="4">
        <v>3</v>
      </c>
      <c r="L173" s="4">
        <v>218</v>
      </c>
    </row>
    <row r="174" spans="1:13">
      <c r="A174" s="4" t="s">
        <v>119</v>
      </c>
      <c r="B174" s="4" t="s">
        <v>9</v>
      </c>
      <c r="C174" s="4" t="s">
        <v>114</v>
      </c>
      <c r="D174" s="4" t="s">
        <v>78</v>
      </c>
      <c r="E174" s="4" t="s">
        <v>83</v>
      </c>
      <c r="F174" s="5">
        <v>0.187923138743956</v>
      </c>
      <c r="G174" s="5">
        <v>2.5001783417516094E-2</v>
      </c>
      <c r="H174" s="6">
        <v>109.8</v>
      </c>
      <c r="J174" s="17" t="s">
        <v>333</v>
      </c>
      <c r="K174" s="4">
        <v>3</v>
      </c>
      <c r="L174" s="4">
        <v>217</v>
      </c>
    </row>
    <row r="175" spans="1:13">
      <c r="A175" s="4" t="s">
        <v>119</v>
      </c>
      <c r="B175" s="4" t="s">
        <v>9</v>
      </c>
      <c r="C175" s="4" t="s">
        <v>115</v>
      </c>
      <c r="D175" s="4" t="s">
        <v>78</v>
      </c>
      <c r="E175" s="4" t="s">
        <v>83</v>
      </c>
      <c r="F175" s="5">
        <f>0.193827312800005+0.02</f>
        <v>0.213827312800005</v>
      </c>
      <c r="G175" s="5">
        <v>3.2568152853923678E-2</v>
      </c>
      <c r="H175" s="6">
        <v>104.2</v>
      </c>
      <c r="J175" s="16">
        <v>6.9848024000000004</v>
      </c>
      <c r="K175" s="4">
        <v>3</v>
      </c>
      <c r="L175" s="4">
        <v>216</v>
      </c>
    </row>
    <row r="176" spans="1:13">
      <c r="A176" s="4" t="s">
        <v>119</v>
      </c>
      <c r="B176" s="4" t="s">
        <v>9</v>
      </c>
      <c r="C176" s="4" t="s">
        <v>116</v>
      </c>
      <c r="D176" s="4" t="s">
        <v>78</v>
      </c>
      <c r="E176" s="4" t="s">
        <v>83</v>
      </c>
      <c r="F176" s="5">
        <v>0.24910076883408899</v>
      </c>
      <c r="G176" s="15">
        <v>5.3151858320742741E-2</v>
      </c>
      <c r="H176" s="6">
        <v>103.1</v>
      </c>
      <c r="J176" s="16">
        <v>7.0372233</v>
      </c>
      <c r="K176" s="4">
        <v>3</v>
      </c>
      <c r="L176" s="4">
        <v>215</v>
      </c>
    </row>
    <row r="177" spans="1:12">
      <c r="A177" s="4" t="s">
        <v>119</v>
      </c>
      <c r="B177" s="4" t="s">
        <v>9</v>
      </c>
      <c r="C177" s="4" t="s">
        <v>117</v>
      </c>
      <c r="D177" s="4" t="s">
        <v>78</v>
      </c>
      <c r="E177" s="4" t="s">
        <v>83</v>
      </c>
      <c r="F177" s="5">
        <f>0.195324582296577+0.02</f>
        <v>0.215324582296577</v>
      </c>
      <c r="G177" s="5">
        <v>4.5462701528534528E-3</v>
      </c>
      <c r="H177" s="6">
        <v>100.1</v>
      </c>
      <c r="J177" s="16">
        <v>6.9616549000000001</v>
      </c>
      <c r="K177" s="4">
        <v>3</v>
      </c>
      <c r="L177" s="4">
        <v>214</v>
      </c>
    </row>
    <row r="178" spans="1:12">
      <c r="A178" s="4" t="s">
        <v>119</v>
      </c>
      <c r="B178" s="4" t="s">
        <v>9</v>
      </c>
      <c r="C178" s="4" t="s">
        <v>118</v>
      </c>
      <c r="D178" s="4" t="s">
        <v>78</v>
      </c>
      <c r="E178" s="4" t="s">
        <v>83</v>
      </c>
      <c r="F178" s="5">
        <f>0.185741665833997+0.02</f>
        <v>0.205741665833997</v>
      </c>
      <c r="G178" s="5">
        <v>1.3921637356468772E-2</v>
      </c>
      <c r="H178" s="6">
        <v>101.6</v>
      </c>
      <c r="J178" s="16">
        <v>6.9331984000000002</v>
      </c>
      <c r="K178" s="4">
        <v>3</v>
      </c>
      <c r="L178" s="4">
        <v>213</v>
      </c>
    </row>
    <row r="179" spans="1:12">
      <c r="A179" s="4" t="s">
        <v>120</v>
      </c>
      <c r="B179" s="4" t="s">
        <v>9</v>
      </c>
      <c r="C179" s="4" t="s">
        <v>121</v>
      </c>
      <c r="D179" s="4" t="s">
        <v>78</v>
      </c>
      <c r="E179" s="4" t="s">
        <v>83</v>
      </c>
      <c r="F179" s="5">
        <v>0.260947025295164</v>
      </c>
      <c r="G179" s="5">
        <v>2.5418634393236848E-2</v>
      </c>
      <c r="H179" s="6">
        <v>117.5</v>
      </c>
      <c r="J179" s="16">
        <v>6.8865248000000001</v>
      </c>
      <c r="K179" s="4">
        <v>3</v>
      </c>
      <c r="L179" s="4">
        <v>209</v>
      </c>
    </row>
    <row r="180" spans="1:12">
      <c r="A180" s="4" t="s">
        <v>120</v>
      </c>
      <c r="B180" s="4" t="s">
        <v>9</v>
      </c>
      <c r="C180" s="4" t="s">
        <v>122</v>
      </c>
      <c r="D180" s="4" t="s">
        <v>78</v>
      </c>
      <c r="E180" s="4" t="s">
        <v>83</v>
      </c>
      <c r="F180" s="5">
        <v>0.25520906051303399</v>
      </c>
      <c r="G180" s="5">
        <v>2.9844134511847472E-2</v>
      </c>
      <c r="H180" s="6">
        <v>88.75</v>
      </c>
      <c r="J180" s="16">
        <v>6.9829829999999999</v>
      </c>
      <c r="K180" s="4">
        <v>3</v>
      </c>
      <c r="L180" s="4">
        <v>208</v>
      </c>
    </row>
    <row r="181" spans="1:12">
      <c r="A181" s="4" t="s">
        <v>120</v>
      </c>
      <c r="B181" s="4" t="s">
        <v>9</v>
      </c>
      <c r="C181" s="4" t="s">
        <v>123</v>
      </c>
      <c r="D181" s="4" t="s">
        <v>78</v>
      </c>
      <c r="E181" s="4" t="s">
        <v>83</v>
      </c>
      <c r="F181" s="5">
        <f>0.18631140073666+0.02</f>
        <v>0.20631140073665999</v>
      </c>
      <c r="G181" s="5">
        <v>3.7841579047551012E-2</v>
      </c>
      <c r="H181" s="6">
        <v>85.77</v>
      </c>
      <c r="I181" s="6"/>
      <c r="J181" s="16">
        <v>6.7828283000000003</v>
      </c>
      <c r="K181" s="4">
        <v>3</v>
      </c>
      <c r="L181" s="4">
        <v>207</v>
      </c>
    </row>
    <row r="182" spans="1:12">
      <c r="A182" s="4" t="s">
        <v>120</v>
      </c>
      <c r="B182" s="4" t="s">
        <v>9</v>
      </c>
      <c r="C182" s="4" t="s">
        <v>125</v>
      </c>
      <c r="D182" s="4" t="s">
        <v>78</v>
      </c>
      <c r="E182" s="4" t="s">
        <v>83</v>
      </c>
      <c r="F182" s="5">
        <v>0.26142268144344699</v>
      </c>
      <c r="G182" s="5">
        <v>2.9667092364529132E-2</v>
      </c>
      <c r="H182" s="6">
        <v>103.6</v>
      </c>
      <c r="I182" s="6"/>
      <c r="J182" s="17" t="s">
        <v>333</v>
      </c>
      <c r="K182" s="4">
        <v>3</v>
      </c>
      <c r="L182" s="4">
        <v>205</v>
      </c>
    </row>
    <row r="183" spans="1:12">
      <c r="A183" s="4" t="s">
        <v>120</v>
      </c>
      <c r="B183" s="4" t="s">
        <v>9</v>
      </c>
      <c r="C183" s="4" t="s">
        <v>126</v>
      </c>
      <c r="D183" s="4" t="s">
        <v>78</v>
      </c>
      <c r="E183" s="4" t="s">
        <v>83</v>
      </c>
      <c r="F183" s="5">
        <v>0.26199298080384997</v>
      </c>
      <c r="G183" s="5">
        <v>1.904539653421955E-2</v>
      </c>
      <c r="H183" s="6">
        <v>94.83</v>
      </c>
      <c r="I183" s="6"/>
      <c r="J183" s="16">
        <v>6.9628141000000001</v>
      </c>
      <c r="K183" s="4">
        <v>3</v>
      </c>
      <c r="L183" s="4">
        <v>204</v>
      </c>
    </row>
    <row r="184" spans="1:12">
      <c r="A184" s="4" t="s">
        <v>120</v>
      </c>
      <c r="B184" s="4" t="s">
        <v>9</v>
      </c>
      <c r="C184" s="4" t="s">
        <v>127</v>
      </c>
      <c r="D184" s="4" t="s">
        <v>78</v>
      </c>
      <c r="E184" s="4" t="s">
        <v>83</v>
      </c>
      <c r="F184" s="5">
        <v>0.24134969164211301</v>
      </c>
      <c r="G184" s="5">
        <v>3.4813228582081378E-2</v>
      </c>
      <c r="H184" s="6">
        <v>93.31</v>
      </c>
      <c r="I184" s="6"/>
      <c r="J184" s="16">
        <v>6.9444444000000001</v>
      </c>
      <c r="K184" s="4">
        <v>3</v>
      </c>
      <c r="L184" s="4">
        <v>203</v>
      </c>
    </row>
    <row r="185" spans="1:12">
      <c r="A185" s="4" t="s">
        <v>120</v>
      </c>
      <c r="B185" s="4" t="s">
        <v>9</v>
      </c>
      <c r="C185" s="4" t="s">
        <v>128</v>
      </c>
      <c r="D185" s="4" t="s">
        <v>78</v>
      </c>
      <c r="E185" s="4" t="s">
        <v>83</v>
      </c>
      <c r="F185" s="5">
        <f>0.199115715871759+0.02</f>
        <v>0.21911571587175899</v>
      </c>
      <c r="G185" s="5">
        <v>3.4926941480640725E-2</v>
      </c>
      <c r="H185" s="6">
        <v>98.62</v>
      </c>
      <c r="I185" s="6"/>
      <c r="J185" s="16">
        <v>6.8185484000000001</v>
      </c>
      <c r="K185" s="4">
        <v>3</v>
      </c>
      <c r="L185" s="4">
        <v>200</v>
      </c>
    </row>
    <row r="186" spans="1:12">
      <c r="A186" s="4" t="s">
        <v>129</v>
      </c>
      <c r="B186" s="4" t="s">
        <v>9</v>
      </c>
      <c r="C186" s="4" t="s">
        <v>134</v>
      </c>
      <c r="D186" s="4" t="s">
        <v>132</v>
      </c>
      <c r="E186" s="4" t="s">
        <v>83</v>
      </c>
      <c r="F186" s="5">
        <v>0.14563918881895174</v>
      </c>
      <c r="G186" s="5">
        <v>6.6785309359534348E-3</v>
      </c>
      <c r="H186" s="4">
        <v>119.9</v>
      </c>
      <c r="I186" s="6"/>
      <c r="J186" s="19">
        <v>5.672719975920538</v>
      </c>
      <c r="K186" s="4">
        <v>3</v>
      </c>
      <c r="L186" s="4">
        <v>192</v>
      </c>
    </row>
    <row r="187" spans="1:12">
      <c r="A187" s="4" t="s">
        <v>129</v>
      </c>
      <c r="B187" s="4" t="s">
        <v>9</v>
      </c>
      <c r="C187" s="4" t="s">
        <v>135</v>
      </c>
      <c r="D187" s="4" t="s">
        <v>132</v>
      </c>
      <c r="E187" s="4" t="s">
        <v>83</v>
      </c>
      <c r="F187" s="5">
        <v>0.25043743988304573</v>
      </c>
      <c r="G187" s="5">
        <v>5.7643508862657254E-2</v>
      </c>
      <c r="H187" s="4">
        <v>125.9</v>
      </c>
      <c r="I187" s="6"/>
      <c r="J187" s="19">
        <v>5.6331433224755703</v>
      </c>
      <c r="K187" s="4">
        <v>3</v>
      </c>
      <c r="L187" s="4">
        <v>191</v>
      </c>
    </row>
    <row r="188" spans="1:12">
      <c r="A188" s="4" t="s">
        <v>129</v>
      </c>
      <c r="B188" s="4" t="s">
        <v>9</v>
      </c>
      <c r="C188" s="4" t="s">
        <v>136</v>
      </c>
      <c r="D188" s="4" t="s">
        <v>132</v>
      </c>
      <c r="E188" s="4" t="s">
        <v>83</v>
      </c>
      <c r="F188" s="5">
        <v>0.26984067929549044</v>
      </c>
      <c r="G188" s="5">
        <v>3.1069691930819297E-2</v>
      </c>
      <c r="H188" s="4">
        <v>133.6</v>
      </c>
      <c r="J188" s="7">
        <v>5.651260504201681</v>
      </c>
      <c r="K188" s="4">
        <v>3</v>
      </c>
      <c r="L188" s="4">
        <v>190</v>
      </c>
    </row>
    <row r="189" spans="1:12">
      <c r="A189" s="4" t="s">
        <v>129</v>
      </c>
      <c r="B189" s="4" t="s">
        <v>9</v>
      </c>
      <c r="C189" s="4" t="s">
        <v>137</v>
      </c>
      <c r="D189" s="4" t="s">
        <v>132</v>
      </c>
      <c r="E189" s="4" t="s">
        <v>83</v>
      </c>
      <c r="F189" s="5">
        <v>0.2599095938352774</v>
      </c>
      <c r="G189" s="5">
        <v>1.1099352694482999E-2</v>
      </c>
      <c r="H189" s="4">
        <v>120.9</v>
      </c>
      <c r="J189" s="19">
        <v>5.6298096395301735</v>
      </c>
      <c r="K189" s="4">
        <v>3</v>
      </c>
      <c r="L189" s="4">
        <v>189</v>
      </c>
    </row>
    <row r="190" spans="1:12">
      <c r="A190" s="4" t="s">
        <v>129</v>
      </c>
      <c r="B190" s="4" t="s">
        <v>9</v>
      </c>
      <c r="C190" s="4" t="s">
        <v>139</v>
      </c>
      <c r="D190" s="4" t="s">
        <v>132</v>
      </c>
      <c r="E190" s="4" t="s">
        <v>83</v>
      </c>
      <c r="F190" s="5">
        <v>0.23614141230119526</v>
      </c>
      <c r="G190" s="5">
        <v>2.2442435056202671E-2</v>
      </c>
      <c r="H190" s="4">
        <v>114.6</v>
      </c>
      <c r="J190" s="19">
        <v>5.6404336478618751</v>
      </c>
      <c r="K190" s="4">
        <v>3</v>
      </c>
      <c r="L190" s="4">
        <v>188</v>
      </c>
    </row>
    <row r="191" spans="1:12">
      <c r="A191" s="4" t="s">
        <v>129</v>
      </c>
      <c r="B191" s="4" t="s">
        <v>9</v>
      </c>
      <c r="C191" s="4" t="s">
        <v>140</v>
      </c>
      <c r="D191" s="4" t="s">
        <v>132</v>
      </c>
      <c r="E191" s="4" t="s">
        <v>83</v>
      </c>
      <c r="F191" s="5">
        <v>0.26055066988134068</v>
      </c>
      <c r="G191" s="5">
        <v>2.1428148159689329E-2</v>
      </c>
      <c r="H191" s="4">
        <v>105.3</v>
      </c>
      <c r="J191" s="19">
        <v>5.6348966212808866</v>
      </c>
      <c r="K191" s="4">
        <v>3</v>
      </c>
      <c r="L191" s="4">
        <v>187</v>
      </c>
    </row>
    <row r="192" spans="1:12">
      <c r="A192" s="4" t="s">
        <v>129</v>
      </c>
      <c r="B192" s="4" t="s">
        <v>9</v>
      </c>
      <c r="C192" s="4" t="s">
        <v>147</v>
      </c>
      <c r="D192" s="4" t="s">
        <v>132</v>
      </c>
      <c r="E192" s="4" t="s">
        <v>83</v>
      </c>
      <c r="F192" s="5">
        <v>0.27343483455519862</v>
      </c>
      <c r="G192" s="5">
        <v>1.6413332147322535E-2</v>
      </c>
      <c r="H192" s="4">
        <v>128.80000000000001</v>
      </c>
      <c r="J192" s="19">
        <v>5.6277187658067778</v>
      </c>
      <c r="K192" s="4">
        <v>3</v>
      </c>
      <c r="L192" s="4">
        <v>186</v>
      </c>
    </row>
    <row r="193" spans="1:12">
      <c r="A193" s="4" t="s">
        <v>129</v>
      </c>
      <c r="B193" s="4" t="s">
        <v>9</v>
      </c>
      <c r="C193" s="4" t="s">
        <v>141</v>
      </c>
      <c r="D193" s="4" t="s">
        <v>132</v>
      </c>
      <c r="E193" s="4" t="s">
        <v>83</v>
      </c>
      <c r="F193" s="5">
        <v>0.18906106731229183</v>
      </c>
      <c r="G193" s="5">
        <v>2.8335682029235053E-2</v>
      </c>
      <c r="H193" s="4">
        <v>154</v>
      </c>
      <c r="J193" s="19">
        <v>5.6272912423625252</v>
      </c>
      <c r="K193" s="4">
        <v>3</v>
      </c>
      <c r="L193" s="4">
        <v>185</v>
      </c>
    </row>
    <row r="194" spans="1:12">
      <c r="A194" s="4" t="s">
        <v>129</v>
      </c>
      <c r="B194" s="4" t="s">
        <v>9</v>
      </c>
      <c r="C194" s="4" t="s">
        <v>142</v>
      </c>
      <c r="D194" s="4" t="s">
        <v>132</v>
      </c>
      <c r="E194" s="4" t="s">
        <v>83</v>
      </c>
      <c r="F194" s="5">
        <v>0.26094669935004106</v>
      </c>
      <c r="G194" s="5">
        <v>4.3009200958582974E-2</v>
      </c>
      <c r="H194" s="4">
        <v>119.7</v>
      </c>
      <c r="J194" s="19">
        <v>5.615654791771199</v>
      </c>
      <c r="K194" s="4">
        <v>3</v>
      </c>
      <c r="L194" s="4">
        <v>184</v>
      </c>
    </row>
    <row r="195" spans="1:12">
      <c r="A195" s="4" t="s">
        <v>129</v>
      </c>
      <c r="B195" s="4" t="s">
        <v>9</v>
      </c>
      <c r="C195" s="4" t="s">
        <v>143</v>
      </c>
      <c r="D195" s="4" t="s">
        <v>132</v>
      </c>
      <c r="E195" s="4" t="s">
        <v>83</v>
      </c>
      <c r="F195" s="5">
        <v>0.24284003229777654</v>
      </c>
      <c r="G195" s="5">
        <v>2.0547808989604462E-2</v>
      </c>
      <c r="H195" s="4">
        <v>119.7</v>
      </c>
      <c r="J195" s="19">
        <v>5.615654791771199</v>
      </c>
      <c r="K195" s="4">
        <v>3</v>
      </c>
      <c r="L195" s="4">
        <v>183</v>
      </c>
    </row>
    <row r="196" spans="1:12">
      <c r="A196" s="4" t="s">
        <v>129</v>
      </c>
      <c r="B196" s="4" t="s">
        <v>9</v>
      </c>
      <c r="C196" s="4" t="s">
        <v>144</v>
      </c>
      <c r="D196" s="4" t="s">
        <v>132</v>
      </c>
      <c r="E196" s="4" t="s">
        <v>83</v>
      </c>
      <c r="F196" s="5">
        <v>0.27061365018071526</v>
      </c>
      <c r="G196" s="5">
        <v>2.7966266341535744E-2</v>
      </c>
      <c r="H196" s="4">
        <v>119.9</v>
      </c>
      <c r="J196" s="19">
        <v>5.5798774977407373</v>
      </c>
      <c r="K196" s="4">
        <v>3</v>
      </c>
      <c r="L196" s="4">
        <v>182</v>
      </c>
    </row>
    <row r="197" spans="1:12">
      <c r="A197" s="4" t="s">
        <v>150</v>
      </c>
      <c r="B197" s="4" t="s">
        <v>9</v>
      </c>
      <c r="C197" s="4" t="s">
        <v>138</v>
      </c>
      <c r="D197" s="4" t="s">
        <v>132</v>
      </c>
      <c r="E197" s="4" t="s">
        <v>83</v>
      </c>
      <c r="F197" s="4">
        <v>0.20399999999999999</v>
      </c>
      <c r="G197" s="4">
        <v>8.0000000000000002E-3</v>
      </c>
      <c r="H197" s="4">
        <v>119.3</v>
      </c>
      <c r="J197" s="19">
        <v>5.5785081917166996</v>
      </c>
      <c r="K197" s="4">
        <v>3</v>
      </c>
      <c r="L197" s="4">
        <v>176</v>
      </c>
    </row>
    <row r="198" spans="1:12">
      <c r="A198" s="4" t="s">
        <v>150</v>
      </c>
      <c r="B198" s="4" t="s">
        <v>9</v>
      </c>
      <c r="C198" s="4" t="s">
        <v>145</v>
      </c>
      <c r="D198" s="4" t="s">
        <v>132</v>
      </c>
      <c r="E198" s="4" t="s">
        <v>83</v>
      </c>
      <c r="F198" s="5">
        <v>0.202984488610019</v>
      </c>
      <c r="G198" s="5">
        <v>2.731387811971419E-2</v>
      </c>
      <c r="H198" s="4">
        <v>124.8</v>
      </c>
      <c r="J198" s="19">
        <v>5.5637876788795291</v>
      </c>
      <c r="K198" s="4">
        <v>3</v>
      </c>
      <c r="L198" s="4">
        <v>175</v>
      </c>
    </row>
    <row r="199" spans="1:12">
      <c r="A199" s="4" t="s">
        <v>179</v>
      </c>
      <c r="B199" s="4" t="s">
        <v>9</v>
      </c>
      <c r="C199" s="4" t="s">
        <v>178</v>
      </c>
      <c r="D199" s="4" t="s">
        <v>132</v>
      </c>
      <c r="E199" s="4" t="s">
        <v>83</v>
      </c>
      <c r="F199" s="5">
        <v>0.201119609405847</v>
      </c>
      <c r="G199" s="5">
        <v>1.7079829243307912E-3</v>
      </c>
      <c r="H199" s="4">
        <v>121.9</v>
      </c>
      <c r="J199" s="19">
        <v>5.5689532880737671</v>
      </c>
      <c r="K199" s="4">
        <v>3</v>
      </c>
      <c r="L199" s="4">
        <v>174</v>
      </c>
    </row>
    <row r="200" spans="1:12">
      <c r="A200" s="4" t="s">
        <v>150</v>
      </c>
      <c r="B200" s="4" t="s">
        <v>9</v>
      </c>
      <c r="C200" s="4" t="s">
        <v>146</v>
      </c>
      <c r="D200" s="4" t="s">
        <v>132</v>
      </c>
      <c r="E200" s="4" t="s">
        <v>83</v>
      </c>
      <c r="F200" s="5">
        <v>0.20100000000000001</v>
      </c>
      <c r="G200" s="5">
        <v>3.7999999999999999E-2</v>
      </c>
      <c r="H200" s="4">
        <v>134.30000000000001</v>
      </c>
      <c r="J200" s="10" t="s">
        <v>333</v>
      </c>
      <c r="K200" s="4">
        <v>3</v>
      </c>
      <c r="L200" s="4">
        <v>173</v>
      </c>
    </row>
    <row r="201" spans="1:12">
      <c r="A201" s="4" t="s">
        <v>149</v>
      </c>
      <c r="B201" s="4" t="s">
        <v>9</v>
      </c>
      <c r="C201" s="4" t="s">
        <v>151</v>
      </c>
      <c r="D201" s="4" t="s">
        <v>132</v>
      </c>
      <c r="E201" s="4" t="s">
        <v>83</v>
      </c>
      <c r="F201" s="5">
        <v>0.16716165462413851</v>
      </c>
      <c r="G201" s="5">
        <v>2.4911318567437044E-2</v>
      </c>
      <c r="H201" s="4">
        <v>110.1</v>
      </c>
      <c r="J201" s="19">
        <v>5.6225099601593618</v>
      </c>
      <c r="K201" s="4">
        <v>3</v>
      </c>
      <c r="L201" s="4">
        <v>163</v>
      </c>
    </row>
    <row r="202" spans="1:12">
      <c r="A202" s="4" t="s">
        <v>149</v>
      </c>
      <c r="B202" s="4" t="s">
        <v>9</v>
      </c>
      <c r="C202" s="4" t="s">
        <v>152</v>
      </c>
      <c r="D202" s="4" t="s">
        <v>132</v>
      </c>
      <c r="E202" s="4" t="s">
        <v>83</v>
      </c>
      <c r="F202" s="5">
        <v>0.12620784070321611</v>
      </c>
      <c r="G202" s="5">
        <v>2.3697526931012809E-2</v>
      </c>
      <c r="H202" s="6">
        <v>153.4</v>
      </c>
      <c r="J202" s="19">
        <v>5.6474023358840117</v>
      </c>
      <c r="K202" s="4">
        <v>3</v>
      </c>
      <c r="L202" s="4">
        <v>162</v>
      </c>
    </row>
    <row r="203" spans="1:12">
      <c r="A203" s="4" t="s">
        <v>149</v>
      </c>
      <c r="B203" s="4" t="s">
        <v>9</v>
      </c>
      <c r="C203" s="4" t="s">
        <v>153</v>
      </c>
      <c r="D203" s="4" t="s">
        <v>132</v>
      </c>
      <c r="E203" s="4" t="s">
        <v>83</v>
      </c>
      <c r="F203" s="5">
        <v>0.16588235830966336</v>
      </c>
      <c r="G203" s="5">
        <v>1.8613831866949031E-2</v>
      </c>
      <c r="H203" s="6">
        <v>105.1</v>
      </c>
      <c r="J203" s="19">
        <v>5.6169871794871788</v>
      </c>
      <c r="K203" s="4">
        <v>3</v>
      </c>
      <c r="L203" s="4">
        <v>161</v>
      </c>
    </row>
    <row r="204" spans="1:12">
      <c r="A204" s="4" t="s">
        <v>130</v>
      </c>
      <c r="B204" s="4" t="s">
        <v>9</v>
      </c>
      <c r="C204" s="4" t="s">
        <v>156</v>
      </c>
      <c r="D204" s="4" t="s">
        <v>132</v>
      </c>
      <c r="E204" s="4" t="s">
        <v>83</v>
      </c>
      <c r="F204" s="5">
        <v>0.26613443088505789</v>
      </c>
      <c r="G204" s="5">
        <v>1.9234435510531212E-2</v>
      </c>
      <c r="H204" s="6">
        <v>122.3</v>
      </c>
      <c r="J204" s="19">
        <v>5.6979451361473821</v>
      </c>
      <c r="K204" s="4">
        <v>3</v>
      </c>
      <c r="L204" s="4">
        <v>158</v>
      </c>
    </row>
    <row r="205" spans="1:12">
      <c r="A205" s="4" t="s">
        <v>130</v>
      </c>
      <c r="B205" s="4" t="s">
        <v>9</v>
      </c>
      <c r="C205" s="4" t="s">
        <v>157</v>
      </c>
      <c r="D205" s="4" t="s">
        <v>132</v>
      </c>
      <c r="E205" s="4" t="s">
        <v>83</v>
      </c>
      <c r="F205" s="5">
        <v>0.26348881336892221</v>
      </c>
      <c r="G205" s="5">
        <v>5.4479910940556049E-2</v>
      </c>
      <c r="H205" s="4">
        <v>117.7</v>
      </c>
      <c r="J205" s="10" t="s">
        <v>333</v>
      </c>
      <c r="K205" s="4">
        <v>3</v>
      </c>
      <c r="L205" s="4">
        <v>157</v>
      </c>
    </row>
    <row r="206" spans="1:12">
      <c r="A206" s="4" t="s">
        <v>130</v>
      </c>
      <c r="B206" s="4" t="s">
        <v>9</v>
      </c>
      <c r="C206" s="4" t="s">
        <v>158</v>
      </c>
      <c r="D206" s="4" t="s">
        <v>132</v>
      </c>
      <c r="E206" s="4" t="s">
        <v>83</v>
      </c>
      <c r="F206" s="5">
        <v>0.26900000000000002</v>
      </c>
      <c r="G206" s="4">
        <v>1.0999999999999999E-2</v>
      </c>
      <c r="H206" s="4">
        <v>129.5</v>
      </c>
      <c r="J206" s="19">
        <v>5.6887370642017476</v>
      </c>
      <c r="K206" s="4">
        <v>3</v>
      </c>
      <c r="L206" s="4">
        <v>156</v>
      </c>
    </row>
    <row r="207" spans="1:12">
      <c r="A207" s="4" t="s">
        <v>130</v>
      </c>
      <c r="B207" s="4" t="s">
        <v>9</v>
      </c>
      <c r="C207" s="4" t="s">
        <v>159</v>
      </c>
      <c r="D207" s="4" t="s">
        <v>132</v>
      </c>
      <c r="E207" s="4" t="s">
        <v>83</v>
      </c>
      <c r="F207" s="5">
        <v>0.25700000000000001</v>
      </c>
      <c r="G207" s="5">
        <v>4.0000000000000001E-3</v>
      </c>
      <c r="H207" s="4">
        <v>133</v>
      </c>
      <c r="J207" s="19">
        <v>5.6023913263755194</v>
      </c>
      <c r="K207" s="4">
        <v>3</v>
      </c>
      <c r="L207" s="4">
        <v>155</v>
      </c>
    </row>
    <row r="208" spans="1:12">
      <c r="A208" s="4" t="s">
        <v>130</v>
      </c>
      <c r="B208" s="4" t="s">
        <v>9</v>
      </c>
      <c r="C208" s="4" t="s">
        <v>160</v>
      </c>
      <c r="D208" s="4" t="s">
        <v>132</v>
      </c>
      <c r="E208" s="4" t="s">
        <v>83</v>
      </c>
      <c r="F208" s="5">
        <v>0.27455950447594762</v>
      </c>
      <c r="G208" s="5">
        <v>2.0865018424092094E-2</v>
      </c>
      <c r="H208" s="4">
        <v>120.8</v>
      </c>
      <c r="J208" s="19">
        <v>5.6230387691061843</v>
      </c>
      <c r="K208" s="4">
        <v>3</v>
      </c>
      <c r="L208" s="4">
        <v>154</v>
      </c>
    </row>
    <row r="209" spans="1:12">
      <c r="A209" s="4" t="s">
        <v>130</v>
      </c>
      <c r="B209" s="4" t="s">
        <v>9</v>
      </c>
      <c r="C209" s="4" t="s">
        <v>161</v>
      </c>
      <c r="D209" s="4" t="s">
        <v>132</v>
      </c>
      <c r="E209" s="4" t="s">
        <v>83</v>
      </c>
      <c r="F209" s="5">
        <v>0.28800000000000003</v>
      </c>
      <c r="G209" s="4">
        <v>1.7000000000000001E-2</v>
      </c>
      <c r="H209" s="4">
        <v>111.5</v>
      </c>
      <c r="J209" s="19">
        <v>5.6691562373839322</v>
      </c>
      <c r="K209" s="4">
        <v>3</v>
      </c>
      <c r="L209" s="4">
        <v>153</v>
      </c>
    </row>
    <row r="210" spans="1:12">
      <c r="A210" s="4" t="s">
        <v>130</v>
      </c>
      <c r="B210" s="4" t="s">
        <v>9</v>
      </c>
      <c r="C210" s="4" t="s">
        <v>162</v>
      </c>
      <c r="D210" s="4" t="s">
        <v>132</v>
      </c>
      <c r="E210" s="4" t="s">
        <v>83</v>
      </c>
      <c r="F210" s="5">
        <v>0.27780847906272199</v>
      </c>
      <c r="G210" s="5">
        <v>2.2295509174617409E-2</v>
      </c>
      <c r="H210" s="4">
        <v>117</v>
      </c>
      <c r="J210" s="19">
        <v>5.6117718201975402</v>
      </c>
      <c r="K210" s="4">
        <v>3</v>
      </c>
      <c r="L210" s="4">
        <v>147</v>
      </c>
    </row>
    <row r="211" spans="1:12">
      <c r="A211" s="4" t="s">
        <v>130</v>
      </c>
      <c r="B211" s="4" t="s">
        <v>9</v>
      </c>
      <c r="C211" s="18" t="s">
        <v>163</v>
      </c>
      <c r="D211" s="4" t="s">
        <v>132</v>
      </c>
      <c r="E211" s="4" t="s">
        <v>83</v>
      </c>
      <c r="F211" s="5">
        <v>0.24250988871782098</v>
      </c>
      <c r="G211" s="5">
        <v>9.3906755732249166E-3</v>
      </c>
      <c r="H211" s="4">
        <v>152.4</v>
      </c>
      <c r="J211" s="19">
        <v>5.7418688693856481</v>
      </c>
      <c r="K211" s="4">
        <v>3</v>
      </c>
      <c r="L211" s="4">
        <v>146</v>
      </c>
    </row>
    <row r="212" spans="1:12">
      <c r="A212" s="4" t="s">
        <v>130</v>
      </c>
      <c r="B212" s="4" t="s">
        <v>9</v>
      </c>
      <c r="C212" s="4" t="s">
        <v>164</v>
      </c>
      <c r="D212" s="4" t="s">
        <v>132</v>
      </c>
      <c r="E212" s="4" t="s">
        <v>83</v>
      </c>
      <c r="F212" s="5">
        <v>0.25379065171498882</v>
      </c>
      <c r="G212" s="5">
        <v>3.3174836785219756E-3</v>
      </c>
      <c r="H212" s="4">
        <v>120.8</v>
      </c>
      <c r="J212" s="19">
        <v>5.6112062884208402</v>
      </c>
      <c r="K212" s="4">
        <v>3</v>
      </c>
      <c r="L212" s="4">
        <v>145</v>
      </c>
    </row>
    <row r="213" spans="1:12">
      <c r="A213" s="4" t="s">
        <v>131</v>
      </c>
      <c r="B213" s="4" t="s">
        <v>9</v>
      </c>
      <c r="C213" s="4" t="s">
        <v>167</v>
      </c>
      <c r="D213" s="4" t="s">
        <v>132</v>
      </c>
      <c r="E213" s="4" t="s">
        <v>83</v>
      </c>
      <c r="F213" s="5">
        <v>0.24100000000000002</v>
      </c>
      <c r="G213" s="5">
        <v>1E-3</v>
      </c>
      <c r="H213" s="6">
        <v>126.8</v>
      </c>
      <c r="J213" s="19">
        <v>5.6052366565961735</v>
      </c>
      <c r="K213" s="4">
        <v>3</v>
      </c>
      <c r="L213" s="4">
        <v>142</v>
      </c>
    </row>
    <row r="214" spans="1:12">
      <c r="A214" s="4" t="s">
        <v>131</v>
      </c>
      <c r="B214" s="4" t="s">
        <v>9</v>
      </c>
      <c r="C214" s="4" t="s">
        <v>168</v>
      </c>
      <c r="D214" s="4" t="s">
        <v>132</v>
      </c>
      <c r="E214" s="4" t="s">
        <v>83</v>
      </c>
      <c r="F214" s="5">
        <v>0.29764151673000483</v>
      </c>
      <c r="G214" s="5">
        <v>6.8052386742474671E-2</v>
      </c>
      <c r="H214" s="6">
        <v>108.6</v>
      </c>
      <c r="J214" s="19">
        <v>5.6309403437815968</v>
      </c>
      <c r="K214" s="4">
        <v>3</v>
      </c>
      <c r="L214" s="4">
        <v>141</v>
      </c>
    </row>
    <row r="215" spans="1:12">
      <c r="A215" s="4" t="s">
        <v>131</v>
      </c>
      <c r="B215" s="4" t="s">
        <v>9</v>
      </c>
      <c r="C215" s="4" t="s">
        <v>169</v>
      </c>
      <c r="D215" s="4" t="s">
        <v>132</v>
      </c>
      <c r="E215" s="4" t="s">
        <v>83</v>
      </c>
      <c r="F215" s="5">
        <v>0.28676664716196359</v>
      </c>
      <c r="G215" s="5">
        <v>3.0587368339921685E-2</v>
      </c>
      <c r="H215" s="6">
        <v>115.8</v>
      </c>
      <c r="J215" s="19">
        <v>5.7319545823195455</v>
      </c>
      <c r="K215" s="4">
        <v>3</v>
      </c>
      <c r="L215" s="4">
        <v>140</v>
      </c>
    </row>
    <row r="216" spans="1:12">
      <c r="A216" s="4" t="s">
        <v>131</v>
      </c>
      <c r="B216" s="4" t="s">
        <v>9</v>
      </c>
      <c r="C216" s="4" t="s">
        <v>170</v>
      </c>
      <c r="D216" s="4" t="s">
        <v>132</v>
      </c>
      <c r="E216" s="4" t="s">
        <v>83</v>
      </c>
      <c r="F216" s="5">
        <v>0.24254046689877126</v>
      </c>
      <c r="G216" s="5">
        <v>2.9332735848235727E-2</v>
      </c>
      <c r="H216" s="6">
        <v>120.7</v>
      </c>
      <c r="J216" s="19">
        <v>5.6551584898041591</v>
      </c>
      <c r="K216" s="4">
        <v>3</v>
      </c>
      <c r="L216" s="4">
        <v>137</v>
      </c>
    </row>
    <row r="217" spans="1:12">
      <c r="A217" s="4" t="s">
        <v>131</v>
      </c>
      <c r="B217" s="4" t="s">
        <v>9</v>
      </c>
      <c r="C217" s="4" t="s">
        <v>171</v>
      </c>
      <c r="D217" s="4" t="s">
        <v>132</v>
      </c>
      <c r="E217" s="4" t="s">
        <v>83</v>
      </c>
      <c r="F217" s="5">
        <v>0.26200000000000001</v>
      </c>
      <c r="G217" s="5">
        <v>1.0999999999999999E-2</v>
      </c>
      <c r="H217" s="6">
        <v>125.2</v>
      </c>
      <c r="J217" s="19">
        <v>5.6313993174061432</v>
      </c>
      <c r="K217" s="4">
        <v>3</v>
      </c>
      <c r="L217" s="4">
        <v>132</v>
      </c>
    </row>
    <row r="218" spans="1:12">
      <c r="A218" s="4" t="s">
        <v>131</v>
      </c>
      <c r="B218" s="4" t="s">
        <v>9</v>
      </c>
      <c r="C218" s="4" t="s">
        <v>172</v>
      </c>
      <c r="D218" s="4" t="s">
        <v>132</v>
      </c>
      <c r="E218" s="4" t="s">
        <v>83</v>
      </c>
      <c r="F218" s="5">
        <v>0.23566479005663457</v>
      </c>
      <c r="G218" s="5">
        <v>7.1999999999999995E-2</v>
      </c>
      <c r="H218" s="6">
        <v>132.80000000000001</v>
      </c>
      <c r="J218" s="19">
        <v>5.6392117230924708</v>
      </c>
      <c r="K218" s="4">
        <v>3</v>
      </c>
      <c r="L218" s="4">
        <v>131</v>
      </c>
    </row>
    <row r="219" spans="1:12">
      <c r="A219" s="4" t="s">
        <v>131</v>
      </c>
      <c r="B219" s="4" t="s">
        <v>9</v>
      </c>
      <c r="C219" s="4" t="s">
        <v>173</v>
      </c>
      <c r="D219" s="4" t="s">
        <v>132</v>
      </c>
      <c r="E219" s="4" t="s">
        <v>83</v>
      </c>
      <c r="F219" s="5">
        <v>0.24365609296281968</v>
      </c>
      <c r="G219" s="5">
        <v>1.7962581634289179E-2</v>
      </c>
      <c r="H219" s="6">
        <v>118.1</v>
      </c>
      <c r="J219" s="19">
        <v>5.6488244122061024</v>
      </c>
      <c r="K219" s="4">
        <v>3</v>
      </c>
      <c r="L219" s="4">
        <v>130</v>
      </c>
    </row>
    <row r="220" spans="1:12">
      <c r="A220" s="4" t="s">
        <v>131</v>
      </c>
      <c r="B220" s="4" t="s">
        <v>9</v>
      </c>
      <c r="C220" s="4" t="s">
        <v>174</v>
      </c>
      <c r="D220" s="4" t="s">
        <v>132</v>
      </c>
      <c r="E220" s="4" t="s">
        <v>83</v>
      </c>
      <c r="F220" s="5">
        <v>0.2515825802056868</v>
      </c>
      <c r="G220" s="5">
        <v>6.1718510062157859E-2</v>
      </c>
      <c r="H220" s="6">
        <v>128.30000000000001</v>
      </c>
      <c r="J220" s="19">
        <v>5.5706134094151203</v>
      </c>
      <c r="K220" s="4">
        <v>3</v>
      </c>
      <c r="L220" s="4">
        <v>129</v>
      </c>
    </row>
    <row r="221" spans="1:12">
      <c r="A221" s="4" t="s">
        <v>155</v>
      </c>
      <c r="B221" s="4" t="s">
        <v>9</v>
      </c>
      <c r="C221" s="4" t="s">
        <v>1355</v>
      </c>
      <c r="D221" s="4" t="s">
        <v>132</v>
      </c>
      <c r="E221" s="4" t="s">
        <v>83</v>
      </c>
      <c r="F221" s="5">
        <v>0.23373602238812885</v>
      </c>
      <c r="G221" s="5">
        <v>8.7761239780931727E-3</v>
      </c>
      <c r="H221" s="6">
        <v>113.8</v>
      </c>
      <c r="J221" s="19">
        <v>5.6615634188380817</v>
      </c>
      <c r="K221" s="4">
        <v>3</v>
      </c>
      <c r="L221" s="4">
        <v>126</v>
      </c>
    </row>
    <row r="222" spans="1:12">
      <c r="A222" s="4" t="s">
        <v>133</v>
      </c>
      <c r="B222" s="4" t="s">
        <v>9</v>
      </c>
      <c r="C222" s="18" t="s">
        <v>165</v>
      </c>
      <c r="D222" s="4" t="s">
        <v>132</v>
      </c>
      <c r="E222" s="4" t="s">
        <v>83</v>
      </c>
      <c r="F222" s="5">
        <v>0.27900000000000003</v>
      </c>
      <c r="G222" s="4">
        <v>0.03</v>
      </c>
      <c r="H222" s="4">
        <v>168.2</v>
      </c>
      <c r="J222" s="19">
        <v>5.6163132799026076</v>
      </c>
      <c r="K222" s="4">
        <v>3</v>
      </c>
      <c r="L222" s="4">
        <v>123</v>
      </c>
    </row>
    <row r="223" spans="1:12">
      <c r="A223" s="4" t="s">
        <v>133</v>
      </c>
      <c r="B223" s="4" t="s">
        <v>9</v>
      </c>
      <c r="C223" s="18" t="s">
        <v>166</v>
      </c>
      <c r="D223" s="4" t="s">
        <v>132</v>
      </c>
      <c r="E223" s="4" t="s">
        <v>83</v>
      </c>
      <c r="F223" s="5">
        <v>0.26784822267753711</v>
      </c>
      <c r="G223" s="5">
        <v>1.2437529195712147E-2</v>
      </c>
      <c r="H223" s="4">
        <v>167.6</v>
      </c>
      <c r="J223" s="19">
        <v>5.569159162197713</v>
      </c>
      <c r="K223" s="4">
        <v>3</v>
      </c>
      <c r="L223" s="4">
        <v>122</v>
      </c>
    </row>
    <row r="224" spans="1:12">
      <c r="A224" s="4" t="s">
        <v>154</v>
      </c>
      <c r="B224" s="4" t="s">
        <v>9</v>
      </c>
      <c r="C224" s="4" t="s">
        <v>175</v>
      </c>
      <c r="D224" s="4" t="s">
        <v>132</v>
      </c>
      <c r="E224" s="4" t="s">
        <v>83</v>
      </c>
      <c r="F224" s="5">
        <v>0.24184432225413791</v>
      </c>
      <c r="G224" s="5">
        <v>1.3586264411255421E-2</v>
      </c>
      <c r="H224" s="4">
        <v>117.3</v>
      </c>
      <c r="J224" s="10" t="s">
        <v>333</v>
      </c>
      <c r="K224" s="4">
        <v>3</v>
      </c>
      <c r="L224" s="4">
        <v>119</v>
      </c>
    </row>
    <row r="225" spans="1:12">
      <c r="A225" s="4" t="s">
        <v>154</v>
      </c>
      <c r="B225" s="4" t="s">
        <v>9</v>
      </c>
      <c r="C225" s="4" t="s">
        <v>176</v>
      </c>
      <c r="D225" s="4" t="s">
        <v>132</v>
      </c>
      <c r="E225" s="4" t="s">
        <v>83</v>
      </c>
      <c r="F225" s="5">
        <v>0.23214491512696145</v>
      </c>
      <c r="G225" s="5">
        <v>1.753518199407017E-2</v>
      </c>
      <c r="H225" s="4">
        <v>118.8</v>
      </c>
      <c r="J225" s="19">
        <v>5.6865324294242638</v>
      </c>
      <c r="K225" s="4">
        <v>3</v>
      </c>
      <c r="L225" s="4">
        <v>118</v>
      </c>
    </row>
    <row r="226" spans="1:12">
      <c r="A226" s="4" t="s">
        <v>154</v>
      </c>
      <c r="B226" s="4" t="s">
        <v>9</v>
      </c>
      <c r="C226" s="4" t="s">
        <v>177</v>
      </c>
      <c r="D226" s="4" t="s">
        <v>132</v>
      </c>
      <c r="E226" s="4" t="s">
        <v>83</v>
      </c>
      <c r="F226" s="5">
        <v>0.26293162842633033</v>
      </c>
      <c r="G226" s="5">
        <v>1.6863415290899103E-2</v>
      </c>
      <c r="H226" s="4">
        <v>137.4</v>
      </c>
      <c r="J226" s="19">
        <v>5.5992991858188184</v>
      </c>
      <c r="K226" s="4">
        <v>3</v>
      </c>
      <c r="L226" s="4">
        <v>117</v>
      </c>
    </row>
    <row r="227" spans="1:12">
      <c r="A227" s="4" t="s">
        <v>180</v>
      </c>
      <c r="B227" s="4" t="s">
        <v>1</v>
      </c>
      <c r="C227" s="14" t="s">
        <v>181</v>
      </c>
      <c r="E227" s="4" t="s">
        <v>34</v>
      </c>
      <c r="F227" s="4">
        <v>0.28999999999999998</v>
      </c>
      <c r="G227" s="4">
        <v>0.04</v>
      </c>
      <c r="H227" s="4">
        <v>83</v>
      </c>
      <c r="J227" s="4">
        <v>8.4</v>
      </c>
      <c r="L227" s="4">
        <v>107</v>
      </c>
    </row>
    <row r="228" spans="1:12">
      <c r="A228" s="4" t="s">
        <v>180</v>
      </c>
      <c r="B228" s="4" t="s">
        <v>1</v>
      </c>
      <c r="C228" s="14" t="s">
        <v>182</v>
      </c>
      <c r="E228" s="4" t="s">
        <v>34</v>
      </c>
      <c r="F228" s="4">
        <v>0.27</v>
      </c>
      <c r="G228" s="4">
        <v>0.04</v>
      </c>
      <c r="H228" s="4">
        <v>85</v>
      </c>
      <c r="J228" s="4">
        <v>7.6</v>
      </c>
      <c r="L228" s="4">
        <v>106</v>
      </c>
    </row>
    <row r="229" spans="1:12">
      <c r="A229" s="4" t="s">
        <v>180</v>
      </c>
      <c r="B229" s="4" t="s">
        <v>1</v>
      </c>
      <c r="C229" s="14" t="s">
        <v>183</v>
      </c>
      <c r="E229" s="4" t="s">
        <v>34</v>
      </c>
      <c r="F229" s="4">
        <v>0.3</v>
      </c>
      <c r="G229" s="4">
        <v>0.03</v>
      </c>
      <c r="H229" s="4">
        <v>77</v>
      </c>
      <c r="J229" s="4">
        <v>9.1999999999999993</v>
      </c>
      <c r="L229" s="4">
        <v>105</v>
      </c>
    </row>
    <row r="230" spans="1:12">
      <c r="A230" s="4" t="s">
        <v>180</v>
      </c>
      <c r="B230" s="4" t="s">
        <v>1</v>
      </c>
      <c r="C230" s="14" t="s">
        <v>184</v>
      </c>
      <c r="E230" s="4" t="s">
        <v>34</v>
      </c>
      <c r="F230" s="4">
        <v>0.26</v>
      </c>
      <c r="G230" s="4">
        <v>0.01</v>
      </c>
      <c r="H230" s="4">
        <v>81</v>
      </c>
      <c r="J230" s="4">
        <v>8.4</v>
      </c>
      <c r="L230" s="4">
        <v>104</v>
      </c>
    </row>
    <row r="231" spans="1:12">
      <c r="A231" s="4" t="s">
        <v>185</v>
      </c>
      <c r="B231" s="4" t="s">
        <v>1</v>
      </c>
      <c r="C231" s="14" t="s">
        <v>186</v>
      </c>
      <c r="E231" s="4" t="s">
        <v>34</v>
      </c>
      <c r="F231" s="4">
        <v>0.28000000000000003</v>
      </c>
      <c r="G231" s="4">
        <v>0.03</v>
      </c>
      <c r="H231" s="4">
        <v>82</v>
      </c>
      <c r="J231" s="4">
        <v>8.3000000000000007</v>
      </c>
      <c r="L231" s="4">
        <v>103</v>
      </c>
    </row>
    <row r="232" spans="1:12">
      <c r="A232" s="4" t="s">
        <v>185</v>
      </c>
      <c r="B232" s="4" t="s">
        <v>1</v>
      </c>
      <c r="C232" s="14" t="s">
        <v>187</v>
      </c>
      <c r="E232" s="4" t="s">
        <v>34</v>
      </c>
      <c r="F232" s="4">
        <v>0.28000000000000003</v>
      </c>
      <c r="G232" s="4">
        <v>0.03</v>
      </c>
      <c r="H232" s="4">
        <v>81</v>
      </c>
      <c r="J232" s="4">
        <v>6.7</v>
      </c>
      <c r="L232" s="4">
        <v>102</v>
      </c>
    </row>
    <row r="233" spans="1:12">
      <c r="A233" s="4" t="s">
        <v>188</v>
      </c>
      <c r="B233" s="4" t="s">
        <v>30</v>
      </c>
      <c r="C233" s="4" t="s">
        <v>189</v>
      </c>
      <c r="E233" s="4" t="s">
        <v>190</v>
      </c>
      <c r="F233" s="4">
        <v>0.27</v>
      </c>
      <c r="G233" s="4">
        <v>0.02</v>
      </c>
      <c r="H233" s="4">
        <v>56</v>
      </c>
      <c r="J233" s="4" t="s">
        <v>45</v>
      </c>
      <c r="L233" s="4">
        <v>92</v>
      </c>
    </row>
    <row r="234" spans="1:12">
      <c r="A234" s="4" t="s">
        <v>188</v>
      </c>
      <c r="B234" s="4" t="s">
        <v>30</v>
      </c>
      <c r="C234" s="4" t="s">
        <v>191</v>
      </c>
      <c r="E234" s="4" t="s">
        <v>190</v>
      </c>
      <c r="F234" s="4">
        <v>0.28000000000000003</v>
      </c>
      <c r="G234" s="4">
        <v>0.01</v>
      </c>
      <c r="H234" s="4">
        <v>60</v>
      </c>
      <c r="J234" s="4" t="s">
        <v>45</v>
      </c>
      <c r="L234" s="4">
        <v>91</v>
      </c>
    </row>
    <row r="235" spans="1:12">
      <c r="A235" s="4" t="s">
        <v>188</v>
      </c>
      <c r="B235" s="4" t="s">
        <v>30</v>
      </c>
      <c r="C235" s="4" t="s">
        <v>192</v>
      </c>
      <c r="E235" s="4" t="s">
        <v>190</v>
      </c>
      <c r="F235" s="4">
        <v>0.22</v>
      </c>
      <c r="G235" s="4">
        <v>0.01</v>
      </c>
      <c r="H235" s="4">
        <v>60</v>
      </c>
      <c r="J235" s="4" t="s">
        <v>45</v>
      </c>
      <c r="L235" s="4">
        <v>90</v>
      </c>
    </row>
    <row r="236" spans="1:12">
      <c r="A236" s="4" t="s">
        <v>188</v>
      </c>
      <c r="B236" s="4" t="s">
        <v>30</v>
      </c>
      <c r="C236" s="4" t="s">
        <v>193</v>
      </c>
      <c r="E236" s="4" t="s">
        <v>194</v>
      </c>
      <c r="F236" s="4">
        <v>0.26</v>
      </c>
      <c r="G236" s="4">
        <v>0.03</v>
      </c>
      <c r="H236" s="4">
        <v>59</v>
      </c>
      <c r="J236" s="4" t="s">
        <v>45</v>
      </c>
      <c r="L236" s="4">
        <v>89</v>
      </c>
    </row>
    <row r="237" spans="1:12">
      <c r="A237" s="4" t="s">
        <v>188</v>
      </c>
      <c r="B237" s="4" t="s">
        <v>30</v>
      </c>
      <c r="C237" s="4" t="s">
        <v>195</v>
      </c>
      <c r="E237" s="4" t="s">
        <v>194</v>
      </c>
      <c r="F237" s="4">
        <v>0.34</v>
      </c>
      <c r="G237" s="4">
        <v>0.03</v>
      </c>
      <c r="H237" s="4">
        <v>57</v>
      </c>
      <c r="J237" s="4" t="s">
        <v>45</v>
      </c>
      <c r="L237" s="4">
        <v>88</v>
      </c>
    </row>
    <row r="238" spans="1:12">
      <c r="A238" s="4" t="s">
        <v>188</v>
      </c>
      <c r="B238" s="4" t="s">
        <v>30</v>
      </c>
      <c r="C238" s="4" t="s">
        <v>196</v>
      </c>
      <c r="E238" s="4" t="s">
        <v>197</v>
      </c>
      <c r="F238" s="4">
        <v>0.34</v>
      </c>
      <c r="G238" s="4">
        <v>0.03</v>
      </c>
      <c r="H238" s="4">
        <v>60</v>
      </c>
      <c r="J238" s="4" t="s">
        <v>45</v>
      </c>
      <c r="L238" s="4">
        <v>87</v>
      </c>
    </row>
    <row r="239" spans="1:12">
      <c r="A239" s="4" t="s">
        <v>198</v>
      </c>
      <c r="B239" s="4" t="s">
        <v>30</v>
      </c>
      <c r="C239" s="4" t="s">
        <v>196</v>
      </c>
      <c r="E239" s="4" t="s">
        <v>197</v>
      </c>
      <c r="F239" s="4">
        <v>0.33</v>
      </c>
      <c r="G239" s="4">
        <v>0.02</v>
      </c>
      <c r="H239" s="4">
        <v>61</v>
      </c>
      <c r="J239" s="4" t="s">
        <v>45</v>
      </c>
      <c r="L239" s="4">
        <v>86</v>
      </c>
    </row>
    <row r="240" spans="1:12">
      <c r="A240" s="4" t="s">
        <v>198</v>
      </c>
      <c r="B240" s="4" t="s">
        <v>30</v>
      </c>
      <c r="C240" s="4" t="s">
        <v>196</v>
      </c>
      <c r="E240" s="4" t="s">
        <v>197</v>
      </c>
      <c r="F240" s="4">
        <v>0.28000000000000003</v>
      </c>
      <c r="G240" s="4">
        <v>0.02</v>
      </c>
      <c r="H240" s="4">
        <v>54</v>
      </c>
      <c r="J240" s="4" t="s">
        <v>45</v>
      </c>
      <c r="L240" s="4">
        <v>85</v>
      </c>
    </row>
    <row r="241" spans="1:12">
      <c r="A241" s="4" t="s">
        <v>198</v>
      </c>
      <c r="B241" s="4" t="s">
        <v>30</v>
      </c>
      <c r="C241" s="4" t="s">
        <v>196</v>
      </c>
      <c r="E241" s="4" t="s">
        <v>197</v>
      </c>
      <c r="F241" s="4">
        <v>0.28000000000000003</v>
      </c>
      <c r="G241" s="4">
        <v>0.01</v>
      </c>
      <c r="H241" s="4">
        <v>57</v>
      </c>
      <c r="J241" s="4" t="s">
        <v>45</v>
      </c>
      <c r="L241" s="4">
        <v>84</v>
      </c>
    </row>
    <row r="242" spans="1:12">
      <c r="A242" s="4" t="s">
        <v>198</v>
      </c>
      <c r="B242" s="4" t="s">
        <v>30</v>
      </c>
      <c r="C242" s="4" t="s">
        <v>196</v>
      </c>
      <c r="E242" s="4" t="s">
        <v>197</v>
      </c>
      <c r="F242" s="4">
        <v>0.34</v>
      </c>
      <c r="G242" s="4">
        <v>0.03</v>
      </c>
      <c r="H242" s="4">
        <v>60</v>
      </c>
      <c r="J242" s="4" t="s">
        <v>45</v>
      </c>
      <c r="L242" s="4">
        <v>83</v>
      </c>
    </row>
    <row r="243" spans="1:12">
      <c r="A243" s="4" t="s">
        <v>198</v>
      </c>
      <c r="B243" s="4" t="s">
        <v>30</v>
      </c>
      <c r="C243" s="4" t="s">
        <v>196</v>
      </c>
      <c r="E243" s="4" t="s">
        <v>197</v>
      </c>
      <c r="F243" s="4">
        <v>0.27</v>
      </c>
      <c r="G243" s="4">
        <v>0.01</v>
      </c>
      <c r="H243" s="4">
        <v>55</v>
      </c>
      <c r="J243" s="4" t="s">
        <v>45</v>
      </c>
      <c r="L243" s="4">
        <v>82</v>
      </c>
    </row>
    <row r="244" spans="1:12">
      <c r="A244" s="4" t="s">
        <v>199</v>
      </c>
      <c r="B244" s="4" t="s">
        <v>30</v>
      </c>
      <c r="C244" s="4" t="s">
        <v>200</v>
      </c>
      <c r="E244" s="4" t="s">
        <v>201</v>
      </c>
      <c r="F244" s="4">
        <v>0.14000000000000001</v>
      </c>
      <c r="G244" s="4">
        <v>0.04</v>
      </c>
      <c r="H244" s="4">
        <v>48</v>
      </c>
      <c r="J244" s="4" t="s">
        <v>45</v>
      </c>
      <c r="L244" s="4">
        <v>72</v>
      </c>
    </row>
    <row r="245" spans="1:12">
      <c r="A245" s="4" t="s">
        <v>199</v>
      </c>
      <c r="B245" s="4" t="s">
        <v>30</v>
      </c>
      <c r="C245" s="4" t="s">
        <v>200</v>
      </c>
      <c r="E245" s="4" t="s">
        <v>201</v>
      </c>
      <c r="F245" s="4">
        <v>0.18</v>
      </c>
      <c r="G245" s="4">
        <v>0.01</v>
      </c>
      <c r="H245" s="4">
        <v>47</v>
      </c>
      <c r="J245" s="4" t="s">
        <v>45</v>
      </c>
      <c r="L245" s="4">
        <v>71</v>
      </c>
    </row>
    <row r="246" spans="1:12">
      <c r="A246" s="4" t="s">
        <v>199</v>
      </c>
      <c r="B246" s="4" t="s">
        <v>30</v>
      </c>
      <c r="C246" s="4" t="s">
        <v>200</v>
      </c>
      <c r="E246" s="4" t="s">
        <v>201</v>
      </c>
      <c r="F246" s="4">
        <v>0.15</v>
      </c>
      <c r="G246" s="4">
        <v>0.02</v>
      </c>
      <c r="H246" s="4">
        <v>33</v>
      </c>
      <c r="J246" s="4" t="s">
        <v>45</v>
      </c>
      <c r="L246" s="4">
        <v>70</v>
      </c>
    </row>
    <row r="247" spans="1:12">
      <c r="A247" s="4" t="s">
        <v>199</v>
      </c>
      <c r="B247" s="4" t="s">
        <v>30</v>
      </c>
      <c r="C247" s="4" t="s">
        <v>200</v>
      </c>
      <c r="E247" s="4" t="s">
        <v>201</v>
      </c>
      <c r="F247" s="4">
        <v>0.13</v>
      </c>
      <c r="G247" s="4">
        <v>0.03</v>
      </c>
      <c r="H247" s="4">
        <v>37</v>
      </c>
      <c r="J247" s="4" t="s">
        <v>45</v>
      </c>
      <c r="L247" s="4">
        <v>69</v>
      </c>
    </row>
    <row r="248" spans="1:12">
      <c r="A248" s="4" t="s">
        <v>199</v>
      </c>
      <c r="B248" s="4" t="s">
        <v>30</v>
      </c>
      <c r="C248" s="4" t="s">
        <v>200</v>
      </c>
      <c r="E248" s="4" t="s">
        <v>201</v>
      </c>
      <c r="F248" s="4">
        <v>0.16</v>
      </c>
      <c r="G248" s="4">
        <v>0.02</v>
      </c>
      <c r="H248" s="4">
        <v>32</v>
      </c>
      <c r="J248" s="4" t="s">
        <v>45</v>
      </c>
      <c r="L248" s="4">
        <v>68</v>
      </c>
    </row>
    <row r="249" spans="1:12">
      <c r="A249" s="4" t="s">
        <v>199</v>
      </c>
      <c r="B249" s="4" t="s">
        <v>30</v>
      </c>
      <c r="C249" s="4" t="s">
        <v>200</v>
      </c>
      <c r="E249" s="4" t="s">
        <v>201</v>
      </c>
      <c r="F249" s="4">
        <v>0.1</v>
      </c>
      <c r="G249" s="4">
        <v>0.01</v>
      </c>
      <c r="H249" s="4">
        <v>30</v>
      </c>
      <c r="J249" s="4" t="s">
        <v>45</v>
      </c>
      <c r="L249" s="4">
        <v>67</v>
      </c>
    </row>
    <row r="250" spans="1:12">
      <c r="A250" s="4" t="s">
        <v>202</v>
      </c>
      <c r="B250" s="4" t="s">
        <v>29</v>
      </c>
      <c r="C250" s="4" t="s">
        <v>203</v>
      </c>
      <c r="E250" s="4" t="s">
        <v>204</v>
      </c>
      <c r="F250" s="4">
        <v>0.16</v>
      </c>
      <c r="G250" s="4">
        <v>0.04</v>
      </c>
      <c r="H250" s="4">
        <v>44.7</v>
      </c>
      <c r="J250" s="4">
        <v>48.38</v>
      </c>
      <c r="L250" s="4">
        <v>57</v>
      </c>
    </row>
    <row r="251" spans="1:12">
      <c r="A251" s="4" t="s">
        <v>202</v>
      </c>
      <c r="B251" s="4" t="s">
        <v>29</v>
      </c>
      <c r="C251" s="4" t="s">
        <v>205</v>
      </c>
      <c r="E251" s="4" t="s">
        <v>204</v>
      </c>
      <c r="F251" s="4">
        <v>0.12</v>
      </c>
      <c r="G251" s="4">
        <v>0.02</v>
      </c>
      <c r="H251" s="4">
        <v>48.8</v>
      </c>
      <c r="J251" s="4">
        <v>47.47</v>
      </c>
      <c r="L251" s="4">
        <v>56</v>
      </c>
    </row>
    <row r="252" spans="1:12">
      <c r="A252" s="4" t="s">
        <v>202</v>
      </c>
      <c r="B252" s="4" t="s">
        <v>29</v>
      </c>
      <c r="C252" s="4" t="s">
        <v>206</v>
      </c>
      <c r="E252" s="4" t="s">
        <v>204</v>
      </c>
      <c r="F252" s="4">
        <v>0.15</v>
      </c>
      <c r="G252" s="4">
        <v>0.06</v>
      </c>
      <c r="H252" s="4">
        <v>41.1</v>
      </c>
      <c r="J252" s="4">
        <v>46.32</v>
      </c>
      <c r="L252" s="4">
        <v>55</v>
      </c>
    </row>
    <row r="253" spans="1:12">
      <c r="A253" s="4" t="s">
        <v>202</v>
      </c>
      <c r="B253" s="4" t="s">
        <v>29</v>
      </c>
      <c r="C253" s="4" t="s">
        <v>207</v>
      </c>
      <c r="E253" s="4" t="s">
        <v>208</v>
      </c>
      <c r="F253" s="4">
        <v>0.11</v>
      </c>
      <c r="G253" s="4">
        <v>0.06</v>
      </c>
      <c r="H253" s="4">
        <v>52.1</v>
      </c>
      <c r="J253" s="4">
        <v>43.3</v>
      </c>
      <c r="L253" s="4">
        <v>54</v>
      </c>
    </row>
    <row r="254" spans="1:12">
      <c r="A254" s="4" t="s">
        <v>202</v>
      </c>
      <c r="B254" s="4" t="s">
        <v>29</v>
      </c>
      <c r="C254" s="4" t="s">
        <v>209</v>
      </c>
      <c r="E254" s="4" t="s">
        <v>208</v>
      </c>
      <c r="F254" s="4">
        <v>0.16</v>
      </c>
      <c r="G254" s="4">
        <v>0.06</v>
      </c>
      <c r="H254" s="4">
        <v>46</v>
      </c>
      <c r="J254" s="4">
        <v>42.15</v>
      </c>
      <c r="L254" s="4">
        <v>53</v>
      </c>
    </row>
    <row r="255" spans="1:12">
      <c r="A255" s="4" t="s">
        <v>202</v>
      </c>
      <c r="B255" s="4" t="s">
        <v>29</v>
      </c>
      <c r="C255" s="4" t="s">
        <v>210</v>
      </c>
      <c r="E255" s="4" t="s">
        <v>208</v>
      </c>
      <c r="F255" s="4">
        <v>0.11</v>
      </c>
      <c r="G255" s="4">
        <v>0.06</v>
      </c>
      <c r="H255" s="4">
        <v>75.2</v>
      </c>
      <c r="J255" s="4">
        <v>42.09</v>
      </c>
      <c r="L255" s="4">
        <v>52</v>
      </c>
    </row>
    <row r="256" spans="1:12">
      <c r="A256" s="4" t="s">
        <v>202</v>
      </c>
      <c r="B256" s="4" t="s">
        <v>29</v>
      </c>
      <c r="C256" s="4" t="s">
        <v>211</v>
      </c>
      <c r="E256" s="4" t="s">
        <v>208</v>
      </c>
      <c r="F256" s="4">
        <v>0.15</v>
      </c>
      <c r="G256" s="4">
        <v>0.06</v>
      </c>
      <c r="H256" s="4">
        <v>47.5</v>
      </c>
      <c r="J256" s="4">
        <v>41.75</v>
      </c>
      <c r="L256" s="4">
        <v>51</v>
      </c>
    </row>
    <row r="257" spans="1:12">
      <c r="A257" s="4" t="s">
        <v>202</v>
      </c>
      <c r="B257" s="4" t="s">
        <v>29</v>
      </c>
      <c r="C257" s="4" t="s">
        <v>212</v>
      </c>
      <c r="E257" s="4" t="s">
        <v>208</v>
      </c>
      <c r="F257" s="4">
        <v>0.18</v>
      </c>
      <c r="G257" s="4">
        <v>0.06</v>
      </c>
      <c r="H257" s="4">
        <v>66</v>
      </c>
      <c r="J257" s="4">
        <v>40.700000000000003</v>
      </c>
      <c r="L257" s="4">
        <v>50</v>
      </c>
    </row>
    <row r="258" spans="1:12">
      <c r="A258" s="4" t="s">
        <v>202</v>
      </c>
      <c r="B258" s="4" t="s">
        <v>29</v>
      </c>
      <c r="C258" s="4" t="s">
        <v>213</v>
      </c>
      <c r="E258" s="4" t="s">
        <v>214</v>
      </c>
      <c r="F258" s="4">
        <v>0.12</v>
      </c>
      <c r="G258" s="4">
        <v>0.06</v>
      </c>
      <c r="H258" s="4">
        <v>46</v>
      </c>
      <c r="J258" s="4">
        <v>40.1</v>
      </c>
      <c r="L258" s="4">
        <v>49</v>
      </c>
    </row>
    <row r="259" spans="1:12">
      <c r="A259" s="4" t="s">
        <v>202</v>
      </c>
      <c r="B259" s="4" t="s">
        <v>29</v>
      </c>
      <c r="C259" s="4" t="s">
        <v>215</v>
      </c>
      <c r="E259" s="4" t="s">
        <v>214</v>
      </c>
      <c r="F259" s="4">
        <v>0.12</v>
      </c>
      <c r="G259" s="4">
        <v>0.06</v>
      </c>
      <c r="H259" s="4">
        <v>45</v>
      </c>
      <c r="J259" s="4">
        <v>40</v>
      </c>
      <c r="L259" s="4">
        <v>48</v>
      </c>
    </row>
    <row r="260" spans="1:12">
      <c r="A260" s="4" t="s">
        <v>202</v>
      </c>
      <c r="B260" s="4" t="s">
        <v>29</v>
      </c>
      <c r="C260" s="4" t="s">
        <v>216</v>
      </c>
      <c r="E260" s="4" t="s">
        <v>214</v>
      </c>
      <c r="F260" s="4">
        <v>0.14000000000000001</v>
      </c>
      <c r="G260" s="4">
        <v>0.04</v>
      </c>
      <c r="H260" s="4">
        <v>52.9</v>
      </c>
      <c r="J260" s="4">
        <v>39.81</v>
      </c>
      <c r="L260" s="4">
        <v>47</v>
      </c>
    </row>
    <row r="261" spans="1:12">
      <c r="A261" s="4" t="s">
        <v>202</v>
      </c>
      <c r="B261" s="4" t="s">
        <v>29</v>
      </c>
      <c r="C261" s="4" t="s">
        <v>217</v>
      </c>
      <c r="D261" s="11"/>
      <c r="E261" s="4" t="s">
        <v>214</v>
      </c>
      <c r="F261" s="4">
        <v>0.12</v>
      </c>
      <c r="G261" s="4">
        <v>0.02</v>
      </c>
      <c r="H261" s="4">
        <v>52</v>
      </c>
      <c r="J261" s="4">
        <v>39.479999999999997</v>
      </c>
      <c r="L261" s="4">
        <v>46</v>
      </c>
    </row>
    <row r="262" spans="1:12">
      <c r="A262" s="4" t="s">
        <v>202</v>
      </c>
      <c r="B262" s="4" t="s">
        <v>29</v>
      </c>
      <c r="C262" s="4" t="s">
        <v>218</v>
      </c>
      <c r="E262" s="4" t="s">
        <v>214</v>
      </c>
      <c r="F262" s="4">
        <v>0.14000000000000001</v>
      </c>
      <c r="G262" s="4">
        <v>0.02</v>
      </c>
      <c r="H262" s="4">
        <v>43.5</v>
      </c>
      <c r="J262" s="4">
        <v>39.35</v>
      </c>
      <c r="L262" s="4">
        <v>45</v>
      </c>
    </row>
    <row r="263" spans="1:12">
      <c r="A263" s="4" t="s">
        <v>202</v>
      </c>
      <c r="B263" s="4" t="s">
        <v>29</v>
      </c>
      <c r="C263" s="4" t="s">
        <v>219</v>
      </c>
      <c r="E263" s="4" t="s">
        <v>220</v>
      </c>
      <c r="F263" s="4">
        <v>0.1</v>
      </c>
      <c r="G263" s="4">
        <v>0.06</v>
      </c>
      <c r="H263" s="4">
        <v>43</v>
      </c>
      <c r="J263" s="4">
        <v>39.200000000000003</v>
      </c>
      <c r="L263" s="4">
        <v>44</v>
      </c>
    </row>
    <row r="264" spans="1:12">
      <c r="A264" s="4" t="s">
        <v>202</v>
      </c>
      <c r="B264" s="4" t="s">
        <v>29</v>
      </c>
      <c r="C264" s="4" t="s">
        <v>221</v>
      </c>
      <c r="E264" s="4" t="s">
        <v>214</v>
      </c>
      <c r="F264" s="4">
        <v>0.15</v>
      </c>
      <c r="G264" s="4">
        <v>0.02</v>
      </c>
      <c r="H264" s="4">
        <v>43.5</v>
      </c>
      <c r="J264" s="4">
        <v>38.85</v>
      </c>
      <c r="L264" s="4">
        <v>43</v>
      </c>
    </row>
    <row r="265" spans="1:12">
      <c r="A265" s="4" t="s">
        <v>202</v>
      </c>
      <c r="B265" s="4" t="s">
        <v>29</v>
      </c>
      <c r="C265" s="4" t="s">
        <v>222</v>
      </c>
      <c r="E265" s="4" t="s">
        <v>214</v>
      </c>
      <c r="F265" s="4">
        <v>0.18</v>
      </c>
      <c r="G265" s="4">
        <v>0.06</v>
      </c>
      <c r="H265" s="4">
        <v>47</v>
      </c>
      <c r="J265" s="4">
        <v>38.770000000000003</v>
      </c>
      <c r="L265" s="4">
        <v>42</v>
      </c>
    </row>
    <row r="266" spans="1:12">
      <c r="A266" s="4" t="s">
        <v>202</v>
      </c>
      <c r="B266" s="4" t="s">
        <v>29</v>
      </c>
      <c r="C266" s="4" t="s">
        <v>223</v>
      </c>
      <c r="E266" s="4" t="s">
        <v>214</v>
      </c>
      <c r="F266" s="4">
        <v>0.16</v>
      </c>
      <c r="G266" s="4">
        <v>0.06</v>
      </c>
      <c r="H266" s="4">
        <v>41.7</v>
      </c>
      <c r="J266" s="4">
        <v>38.549999999999997</v>
      </c>
      <c r="L266" s="4">
        <v>41</v>
      </c>
    </row>
    <row r="267" spans="1:12">
      <c r="A267" s="4" t="s">
        <v>202</v>
      </c>
      <c r="B267" s="4" t="s">
        <v>29</v>
      </c>
      <c r="C267" s="4" t="s">
        <v>224</v>
      </c>
      <c r="E267" s="4" t="s">
        <v>220</v>
      </c>
      <c r="F267" s="4">
        <v>0.13</v>
      </c>
      <c r="G267" s="4">
        <v>0.11</v>
      </c>
      <c r="H267" s="4">
        <v>42</v>
      </c>
      <c r="J267" s="4">
        <v>36.78</v>
      </c>
      <c r="L267" s="4">
        <v>40</v>
      </c>
    </row>
    <row r="268" spans="1:12">
      <c r="A268" s="4" t="s">
        <v>202</v>
      </c>
      <c r="B268" s="4" t="s">
        <v>29</v>
      </c>
      <c r="C268" s="4" t="s">
        <v>225</v>
      </c>
      <c r="E268" s="4" t="s">
        <v>220</v>
      </c>
      <c r="F268" s="4">
        <v>0.16</v>
      </c>
      <c r="G268" s="4">
        <v>0.06</v>
      </c>
      <c r="H268" s="4">
        <v>33.9</v>
      </c>
      <c r="J268" s="4">
        <v>31.79</v>
      </c>
      <c r="L268" s="4">
        <v>39</v>
      </c>
    </row>
    <row r="269" spans="1:12">
      <c r="A269" s="4" t="s">
        <v>202</v>
      </c>
      <c r="B269" s="4" t="s">
        <v>29</v>
      </c>
      <c r="C269" s="4" t="s">
        <v>226</v>
      </c>
      <c r="E269" s="4" t="s">
        <v>227</v>
      </c>
      <c r="F269" s="4">
        <v>0.21</v>
      </c>
      <c r="G269" s="4">
        <v>0.06</v>
      </c>
      <c r="H269" s="4">
        <v>17</v>
      </c>
      <c r="J269" s="4">
        <v>21.75</v>
      </c>
      <c r="L269" s="4">
        <v>38</v>
      </c>
    </row>
    <row r="270" spans="1:12">
      <c r="A270" s="4" t="s">
        <v>202</v>
      </c>
      <c r="B270" s="4" t="s">
        <v>29</v>
      </c>
      <c r="C270" s="4" t="s">
        <v>228</v>
      </c>
      <c r="E270" s="4" t="s">
        <v>227</v>
      </c>
      <c r="F270" s="4">
        <v>0.23</v>
      </c>
      <c r="G270" s="4">
        <v>0.01</v>
      </c>
      <c r="H270" s="4">
        <v>52.1</v>
      </c>
      <c r="J270" s="4">
        <v>19.96</v>
      </c>
      <c r="L270" s="4">
        <v>37</v>
      </c>
    </row>
    <row r="271" spans="1:12">
      <c r="A271" s="4" t="s">
        <v>202</v>
      </c>
      <c r="B271" s="4" t="s">
        <v>29</v>
      </c>
      <c r="C271" s="4" t="s">
        <v>229</v>
      </c>
      <c r="E271" s="4" t="s">
        <v>230</v>
      </c>
      <c r="F271" s="4">
        <v>0.18</v>
      </c>
      <c r="G271" s="4">
        <v>0.06</v>
      </c>
      <c r="H271" s="4">
        <v>70</v>
      </c>
      <c r="J271" s="4">
        <v>18.48</v>
      </c>
      <c r="L271" s="4">
        <v>36</v>
      </c>
    </row>
    <row r="272" spans="1:12">
      <c r="A272" s="4" t="s">
        <v>231</v>
      </c>
      <c r="B272" s="4" t="s">
        <v>1</v>
      </c>
      <c r="C272" s="4" t="s">
        <v>232</v>
      </c>
      <c r="E272" s="4" t="s">
        <v>233</v>
      </c>
      <c r="F272" s="4">
        <v>0.15</v>
      </c>
      <c r="G272" s="4">
        <v>0.04</v>
      </c>
      <c r="H272" s="4">
        <v>41</v>
      </c>
      <c r="J272" s="4">
        <v>44.4</v>
      </c>
      <c r="L272" s="4">
        <v>35</v>
      </c>
    </row>
    <row r="273" spans="1:12">
      <c r="A273" s="4" t="s">
        <v>231</v>
      </c>
      <c r="B273" s="4" t="s">
        <v>1</v>
      </c>
      <c r="C273" s="4" t="s">
        <v>234</v>
      </c>
      <c r="E273" s="4" t="s">
        <v>235</v>
      </c>
      <c r="F273" s="4">
        <v>0.13</v>
      </c>
      <c r="G273" s="4">
        <v>0.03</v>
      </c>
      <c r="H273" s="4">
        <v>58</v>
      </c>
      <c r="J273" s="4">
        <v>41.7</v>
      </c>
      <c r="L273" s="4">
        <v>34</v>
      </c>
    </row>
    <row r="274" spans="1:12">
      <c r="A274" s="4" t="s">
        <v>231</v>
      </c>
      <c r="B274" s="4" t="s">
        <v>1</v>
      </c>
      <c r="C274" s="4" t="s">
        <v>236</v>
      </c>
      <c r="E274" s="4" t="s">
        <v>235</v>
      </c>
      <c r="F274" s="4">
        <v>0.16</v>
      </c>
      <c r="G274" s="4">
        <v>0.04</v>
      </c>
      <c r="H274" s="4">
        <v>56</v>
      </c>
      <c r="J274" s="4">
        <v>40.1</v>
      </c>
      <c r="L274" s="4">
        <v>33</v>
      </c>
    </row>
    <row r="275" spans="1:12">
      <c r="A275" s="4" t="s">
        <v>231</v>
      </c>
      <c r="B275" s="4" t="s">
        <v>1</v>
      </c>
      <c r="C275" s="4" t="s">
        <v>237</v>
      </c>
      <c r="E275" s="4" t="s">
        <v>235</v>
      </c>
      <c r="F275" s="4">
        <v>0.17</v>
      </c>
      <c r="G275" s="4">
        <v>0.02</v>
      </c>
      <c r="H275" s="4">
        <v>49</v>
      </c>
      <c r="J275" s="4">
        <v>40.700000000000003</v>
      </c>
      <c r="L275" s="4">
        <v>32</v>
      </c>
    </row>
    <row r="276" spans="1:12">
      <c r="A276" s="4" t="s">
        <v>231</v>
      </c>
      <c r="B276" s="4" t="s">
        <v>1</v>
      </c>
      <c r="C276" s="4" t="s">
        <v>238</v>
      </c>
      <c r="E276" s="4" t="s">
        <v>235</v>
      </c>
      <c r="F276" s="4">
        <v>0.19</v>
      </c>
      <c r="G276" s="4">
        <v>0.02</v>
      </c>
      <c r="H276" s="4">
        <v>43</v>
      </c>
      <c r="J276" s="4">
        <v>42</v>
      </c>
      <c r="L276" s="4">
        <v>31</v>
      </c>
    </row>
    <row r="277" spans="1:12">
      <c r="A277" s="4" t="s">
        <v>239</v>
      </c>
      <c r="B277" s="4" t="s">
        <v>1</v>
      </c>
      <c r="C277" s="4" t="s">
        <v>240</v>
      </c>
      <c r="E277" s="4" t="s">
        <v>235</v>
      </c>
      <c r="F277" s="4">
        <v>0.16</v>
      </c>
      <c r="G277" s="4">
        <v>0.03</v>
      </c>
      <c r="H277" s="4">
        <v>37</v>
      </c>
      <c r="J277" s="4">
        <v>42.1</v>
      </c>
      <c r="L277" s="4">
        <v>30</v>
      </c>
    </row>
    <row r="278" spans="1:12">
      <c r="A278" s="4" t="s">
        <v>239</v>
      </c>
      <c r="B278" s="4" t="s">
        <v>1</v>
      </c>
      <c r="C278" s="4" t="s">
        <v>241</v>
      </c>
      <c r="E278" s="4" t="s">
        <v>235</v>
      </c>
      <c r="F278" s="4">
        <v>0.2</v>
      </c>
      <c r="G278" s="4">
        <v>0.02</v>
      </c>
      <c r="H278" s="4">
        <v>33</v>
      </c>
      <c r="J278" s="4">
        <v>40.700000000000003</v>
      </c>
      <c r="L278" s="4">
        <v>29</v>
      </c>
    </row>
    <row r="279" spans="1:12">
      <c r="A279" s="4" t="s">
        <v>239</v>
      </c>
      <c r="B279" s="4" t="s">
        <v>1</v>
      </c>
      <c r="C279" s="4" t="s">
        <v>242</v>
      </c>
      <c r="E279" s="4" t="s">
        <v>235</v>
      </c>
      <c r="F279" s="4">
        <v>0.18</v>
      </c>
      <c r="G279" s="4">
        <v>0.02</v>
      </c>
      <c r="H279" s="4">
        <v>36</v>
      </c>
      <c r="J279" s="4">
        <v>42</v>
      </c>
      <c r="L279" s="4">
        <v>28</v>
      </c>
    </row>
    <row r="280" spans="1:12">
      <c r="A280" s="4" t="s">
        <v>239</v>
      </c>
      <c r="B280" s="4" t="s">
        <v>1</v>
      </c>
      <c r="C280" s="4" t="s">
        <v>243</v>
      </c>
      <c r="E280" s="4" t="s">
        <v>235</v>
      </c>
      <c r="F280" s="4">
        <v>0.18</v>
      </c>
      <c r="G280" s="4">
        <v>0.04</v>
      </c>
      <c r="H280" s="4">
        <v>42</v>
      </c>
      <c r="J280" s="4">
        <v>38.200000000000003</v>
      </c>
      <c r="L280" s="4">
        <v>27</v>
      </c>
    </row>
    <row r="281" spans="1:12">
      <c r="A281" s="4" t="s">
        <v>239</v>
      </c>
      <c r="B281" s="4" t="s">
        <v>1</v>
      </c>
      <c r="C281" s="4" t="s">
        <v>244</v>
      </c>
      <c r="E281" s="4" t="s">
        <v>235</v>
      </c>
      <c r="F281" s="4">
        <v>0.23</v>
      </c>
      <c r="G281" s="4">
        <v>0.04</v>
      </c>
      <c r="H281" s="4">
        <v>38</v>
      </c>
      <c r="J281" s="4">
        <v>38.799999999999997</v>
      </c>
      <c r="L281" s="4">
        <v>26</v>
      </c>
    </row>
    <row r="282" spans="1:12">
      <c r="A282" s="4" t="s">
        <v>245</v>
      </c>
      <c r="B282" s="4" t="s">
        <v>1</v>
      </c>
      <c r="C282" s="4" t="s">
        <v>246</v>
      </c>
      <c r="E282" s="4" t="s">
        <v>235</v>
      </c>
      <c r="F282" s="4">
        <v>0.22</v>
      </c>
      <c r="G282" s="4">
        <v>0.02</v>
      </c>
      <c r="H282" s="4">
        <v>54</v>
      </c>
      <c r="J282" s="4">
        <v>37.700000000000003</v>
      </c>
      <c r="L282" s="4">
        <v>25</v>
      </c>
    </row>
    <row r="283" spans="1:12">
      <c r="A283" s="4" t="s">
        <v>245</v>
      </c>
      <c r="B283" s="4" t="s">
        <v>1</v>
      </c>
      <c r="C283" s="4" t="s">
        <v>247</v>
      </c>
      <c r="E283" s="4" t="s">
        <v>235</v>
      </c>
      <c r="F283" s="4">
        <v>0.23</v>
      </c>
      <c r="G283" s="4">
        <v>0.04</v>
      </c>
      <c r="H283" s="4">
        <v>56</v>
      </c>
      <c r="J283" s="4">
        <v>40</v>
      </c>
      <c r="L283" s="4">
        <v>24</v>
      </c>
    </row>
    <row r="284" spans="1:12">
      <c r="A284" s="4" t="s">
        <v>245</v>
      </c>
      <c r="B284" s="4" t="s">
        <v>1</v>
      </c>
      <c r="C284" s="4" t="s">
        <v>248</v>
      </c>
      <c r="E284" s="4" t="s">
        <v>235</v>
      </c>
      <c r="F284" s="4">
        <v>0.21</v>
      </c>
      <c r="G284" s="4">
        <v>0.02</v>
      </c>
      <c r="H284" s="4">
        <v>52</v>
      </c>
      <c r="J284" s="4">
        <v>38</v>
      </c>
      <c r="L284" s="4">
        <v>23</v>
      </c>
    </row>
    <row r="285" spans="1:12">
      <c r="A285" s="4" t="s">
        <v>245</v>
      </c>
      <c r="B285" s="4" t="s">
        <v>1</v>
      </c>
      <c r="C285" s="4" t="s">
        <v>249</v>
      </c>
      <c r="E285" s="4" t="s">
        <v>235</v>
      </c>
      <c r="F285" s="4">
        <v>0.22</v>
      </c>
      <c r="G285" s="4">
        <v>0.04</v>
      </c>
      <c r="H285" s="4">
        <v>48</v>
      </c>
      <c r="J285" s="4">
        <v>42.8</v>
      </c>
      <c r="L285" s="4">
        <v>22</v>
      </c>
    </row>
    <row r="286" spans="1:12">
      <c r="A286" s="4" t="s">
        <v>250</v>
      </c>
      <c r="B286" s="4" t="s">
        <v>1</v>
      </c>
      <c r="C286" s="4" t="s">
        <v>251</v>
      </c>
      <c r="E286" s="4" t="s">
        <v>252</v>
      </c>
      <c r="F286" s="4">
        <v>0.15</v>
      </c>
      <c r="G286" s="4">
        <v>0</v>
      </c>
      <c r="H286" s="4">
        <v>42</v>
      </c>
      <c r="J286" s="4">
        <v>48.6</v>
      </c>
      <c r="L286" s="4">
        <v>21</v>
      </c>
    </row>
    <row r="287" spans="1:12">
      <c r="A287" s="4" t="s">
        <v>250</v>
      </c>
      <c r="B287" s="4" t="s">
        <v>1</v>
      </c>
      <c r="C287" s="4" t="s">
        <v>253</v>
      </c>
      <c r="E287" s="4" t="s">
        <v>252</v>
      </c>
      <c r="F287" s="4">
        <v>0.2</v>
      </c>
      <c r="G287" s="4">
        <v>0.04</v>
      </c>
      <c r="H287" s="4">
        <v>43</v>
      </c>
      <c r="J287" s="4">
        <v>48.2</v>
      </c>
      <c r="L287" s="4">
        <v>20</v>
      </c>
    </row>
    <row r="288" spans="1:12">
      <c r="A288" s="4" t="s">
        <v>250</v>
      </c>
      <c r="B288" s="4" t="s">
        <v>1</v>
      </c>
      <c r="C288" s="4" t="s">
        <v>254</v>
      </c>
      <c r="E288" s="4" t="s">
        <v>252</v>
      </c>
      <c r="F288" s="4">
        <v>0.19</v>
      </c>
      <c r="G288" s="4">
        <v>0.02</v>
      </c>
      <c r="H288" s="4">
        <v>39</v>
      </c>
      <c r="J288" s="4">
        <v>48.4</v>
      </c>
      <c r="L288" s="4">
        <v>19</v>
      </c>
    </row>
    <row r="289" spans="1:12">
      <c r="A289" s="4" t="s">
        <v>250</v>
      </c>
      <c r="B289" s="4" t="s">
        <v>1</v>
      </c>
      <c r="C289" s="4" t="s">
        <v>255</v>
      </c>
      <c r="E289" s="4" t="s">
        <v>252</v>
      </c>
      <c r="F289" s="4">
        <v>0.11</v>
      </c>
      <c r="G289" s="4">
        <v>0.02</v>
      </c>
      <c r="H289" s="4">
        <v>36</v>
      </c>
      <c r="J289" s="4">
        <v>49.2</v>
      </c>
      <c r="L289" s="4">
        <v>18</v>
      </c>
    </row>
    <row r="290" spans="1:12">
      <c r="A290" s="4" t="s">
        <v>250</v>
      </c>
      <c r="B290" s="4" t="s">
        <v>1</v>
      </c>
      <c r="C290" s="4" t="s">
        <v>256</v>
      </c>
      <c r="E290" s="4" t="s">
        <v>252</v>
      </c>
      <c r="F290" s="4">
        <v>0.18</v>
      </c>
      <c r="G290" s="4">
        <v>0.03</v>
      </c>
      <c r="H290" s="4">
        <v>35</v>
      </c>
      <c r="J290" s="4">
        <v>49.3</v>
      </c>
      <c r="L290" s="4">
        <v>17</v>
      </c>
    </row>
    <row r="291" spans="1:12">
      <c r="A291" s="4" t="s">
        <v>250</v>
      </c>
      <c r="B291" s="4" t="s">
        <v>1</v>
      </c>
      <c r="C291" s="4" t="s">
        <v>257</v>
      </c>
      <c r="E291" s="4" t="s">
        <v>233</v>
      </c>
      <c r="F291" s="4">
        <v>0.17</v>
      </c>
      <c r="G291" s="4">
        <v>0.04</v>
      </c>
      <c r="H291" s="4">
        <v>53</v>
      </c>
      <c r="J291" s="4">
        <v>43.4</v>
      </c>
      <c r="L291" s="4">
        <v>16</v>
      </c>
    </row>
    <row r="292" spans="1:12">
      <c r="A292" s="4" t="s">
        <v>250</v>
      </c>
      <c r="B292" s="4" t="s">
        <v>1</v>
      </c>
      <c r="C292" s="4" t="s">
        <v>258</v>
      </c>
      <c r="E292" s="4" t="s">
        <v>233</v>
      </c>
      <c r="F292" s="4">
        <v>0.18</v>
      </c>
      <c r="G292" s="4">
        <v>0.01</v>
      </c>
      <c r="H292" s="4">
        <v>44</v>
      </c>
      <c r="J292" s="4">
        <v>44.8</v>
      </c>
      <c r="L292" s="4">
        <v>15</v>
      </c>
    </row>
    <row r="293" spans="1:12">
      <c r="A293" s="4" t="s">
        <v>250</v>
      </c>
      <c r="B293" s="4" t="s">
        <v>1</v>
      </c>
      <c r="C293" s="4" t="s">
        <v>259</v>
      </c>
      <c r="E293" s="4" t="s">
        <v>233</v>
      </c>
      <c r="F293" s="4">
        <v>0.19</v>
      </c>
      <c r="G293" s="4">
        <v>0.04</v>
      </c>
      <c r="H293" s="4">
        <v>49</v>
      </c>
      <c r="J293" s="4">
        <v>43.3</v>
      </c>
      <c r="L293" s="4">
        <v>14</v>
      </c>
    </row>
    <row r="294" spans="1:12">
      <c r="A294" s="4" t="s">
        <v>250</v>
      </c>
      <c r="B294" s="4" t="s">
        <v>1</v>
      </c>
      <c r="C294" s="4" t="s">
        <v>260</v>
      </c>
      <c r="E294" s="4" t="s">
        <v>233</v>
      </c>
      <c r="F294" s="4">
        <v>0.16</v>
      </c>
      <c r="G294" s="4">
        <v>0.04</v>
      </c>
      <c r="H294" s="4">
        <v>47</v>
      </c>
      <c r="J294" s="4">
        <v>43.3</v>
      </c>
      <c r="L294" s="4">
        <v>13</v>
      </c>
    </row>
    <row r="295" spans="1:12">
      <c r="A295" s="4" t="s">
        <v>250</v>
      </c>
      <c r="B295" s="4" t="s">
        <v>1</v>
      </c>
      <c r="C295" s="4" t="s">
        <v>261</v>
      </c>
      <c r="E295" s="4" t="s">
        <v>233</v>
      </c>
      <c r="F295" s="4">
        <v>0.15</v>
      </c>
      <c r="G295" s="4">
        <v>0</v>
      </c>
      <c r="H295" s="4">
        <v>49</v>
      </c>
      <c r="J295" s="4">
        <v>43.4</v>
      </c>
      <c r="L295" s="4">
        <v>12</v>
      </c>
    </row>
    <row r="296" spans="1:12">
      <c r="A296" s="4" t="s">
        <v>250</v>
      </c>
      <c r="B296" s="4" t="s">
        <v>1</v>
      </c>
      <c r="C296" s="4" t="s">
        <v>262</v>
      </c>
      <c r="E296" s="4" t="s">
        <v>233</v>
      </c>
      <c r="F296" s="4">
        <v>0.15</v>
      </c>
      <c r="G296" s="4">
        <v>0.02</v>
      </c>
      <c r="H296" s="4">
        <v>47</v>
      </c>
      <c r="J296" s="4">
        <v>44.2</v>
      </c>
      <c r="L296" s="4">
        <v>11</v>
      </c>
    </row>
    <row r="297" spans="1:12">
      <c r="A297" s="4" t="s">
        <v>324</v>
      </c>
      <c r="B297" s="4" t="s">
        <v>1</v>
      </c>
      <c r="C297" s="4" t="s">
        <v>324</v>
      </c>
      <c r="E297" s="4" t="s">
        <v>325</v>
      </c>
      <c r="F297" s="4">
        <v>0.26</v>
      </c>
      <c r="G297" s="4">
        <v>0.03</v>
      </c>
    </row>
    <row r="298" spans="1:12">
      <c r="A298" s="4" t="s">
        <v>324</v>
      </c>
      <c r="B298" s="4" t="s">
        <v>326</v>
      </c>
      <c r="C298" s="4" t="s">
        <v>324</v>
      </c>
      <c r="E298" s="4" t="s">
        <v>325</v>
      </c>
      <c r="F298" s="4">
        <v>0.32</v>
      </c>
      <c r="G298" s="4">
        <v>0.16</v>
      </c>
    </row>
    <row r="299" spans="1:12">
      <c r="A299" s="4" t="s">
        <v>324</v>
      </c>
      <c r="B299" s="4" t="s">
        <v>327</v>
      </c>
      <c r="C299" s="4" t="s">
        <v>324</v>
      </c>
      <c r="E299" s="4" t="s">
        <v>325</v>
      </c>
      <c r="F299" s="4">
        <v>0.32</v>
      </c>
      <c r="G299" s="4">
        <v>0.03</v>
      </c>
    </row>
    <row r="300" spans="1:12">
      <c r="A300" s="4" t="s">
        <v>324</v>
      </c>
      <c r="B300" s="4" t="s">
        <v>328</v>
      </c>
      <c r="C300" s="4" t="s">
        <v>324</v>
      </c>
      <c r="E300" s="4" t="s">
        <v>325</v>
      </c>
      <c r="F300" s="4">
        <v>0.27</v>
      </c>
      <c r="G300" s="4">
        <v>7.0000000000000007E-2</v>
      </c>
    </row>
    <row r="301" spans="1:12">
      <c r="A301" s="4" t="s">
        <v>324</v>
      </c>
      <c r="B301" s="4" t="s">
        <v>6</v>
      </c>
      <c r="C301" s="4" t="s">
        <v>324</v>
      </c>
      <c r="E301" s="4" t="s">
        <v>325</v>
      </c>
      <c r="F301" s="4">
        <v>0.28999999999999998</v>
      </c>
      <c r="G301" s="4">
        <v>0.05</v>
      </c>
    </row>
    <row r="302" spans="1:12">
      <c r="A302" s="4" t="s">
        <v>324</v>
      </c>
      <c r="B302" s="4" t="s">
        <v>28</v>
      </c>
      <c r="C302" s="4" t="s">
        <v>324</v>
      </c>
      <c r="E302" s="4" t="s">
        <v>325</v>
      </c>
      <c r="F302" s="6">
        <v>0.3</v>
      </c>
      <c r="G302" s="4">
        <v>0.02</v>
      </c>
    </row>
    <row r="303" spans="1:12">
      <c r="A303" s="4" t="s">
        <v>324</v>
      </c>
      <c r="B303" s="4" t="s">
        <v>30</v>
      </c>
      <c r="C303" s="4" t="s">
        <v>324</v>
      </c>
      <c r="E303" s="4" t="s">
        <v>325</v>
      </c>
      <c r="F303" s="4">
        <v>0.27</v>
      </c>
      <c r="G303" s="4">
        <v>0.02</v>
      </c>
    </row>
    <row r="304" spans="1:12">
      <c r="A304" s="4" t="s">
        <v>329</v>
      </c>
      <c r="B304" s="4" t="s">
        <v>320</v>
      </c>
      <c r="C304" s="4" t="s">
        <v>329</v>
      </c>
      <c r="E304" s="4" t="s">
        <v>325</v>
      </c>
      <c r="F304" s="4">
        <v>0.27</v>
      </c>
      <c r="G304" s="4">
        <v>0.03</v>
      </c>
    </row>
    <row r="305" spans="1:7">
      <c r="A305" s="4" t="s">
        <v>324</v>
      </c>
      <c r="B305" s="4" t="s">
        <v>9</v>
      </c>
      <c r="C305" s="4" t="s">
        <v>324</v>
      </c>
      <c r="E305" s="4" t="s">
        <v>325</v>
      </c>
      <c r="F305" s="6">
        <v>0.27400000000000002</v>
      </c>
      <c r="G305" s="4">
        <v>8.9999999999999993E-3</v>
      </c>
    </row>
    <row r="306" spans="1:7">
      <c r="A306" s="4" t="s">
        <v>324</v>
      </c>
      <c r="B306" s="4" t="s">
        <v>9</v>
      </c>
      <c r="C306" s="4" t="s">
        <v>324</v>
      </c>
      <c r="E306" s="4" t="s">
        <v>325</v>
      </c>
      <c r="F306" s="6">
        <v>0.255</v>
      </c>
      <c r="G306" s="4">
        <v>2.1999999999999999E-2</v>
      </c>
    </row>
    <row r="307" spans="1:7">
      <c r="A307" s="4" t="s">
        <v>324</v>
      </c>
      <c r="B307" s="4" t="s">
        <v>9</v>
      </c>
      <c r="C307" s="4" t="s">
        <v>324</v>
      </c>
      <c r="E307" s="4" t="s">
        <v>325</v>
      </c>
      <c r="F307" s="6">
        <v>0.28899999999999998</v>
      </c>
      <c r="G307" s="4">
        <v>0.02</v>
      </c>
    </row>
    <row r="308" spans="1:7">
      <c r="A308" s="4" t="s">
        <v>324</v>
      </c>
      <c r="B308" s="4" t="s">
        <v>9</v>
      </c>
      <c r="C308" s="4" t="s">
        <v>324</v>
      </c>
      <c r="E308" s="4" t="s">
        <v>325</v>
      </c>
      <c r="F308" s="6">
        <v>0.25600000000000001</v>
      </c>
      <c r="G308" s="4">
        <v>3.1E-2</v>
      </c>
    </row>
    <row r="309" spans="1:7">
      <c r="A309" s="4" t="s">
        <v>324</v>
      </c>
      <c r="B309" s="4" t="s">
        <v>9</v>
      </c>
      <c r="C309" s="4" t="s">
        <v>324</v>
      </c>
      <c r="E309" s="4" t="s">
        <v>325</v>
      </c>
      <c r="F309" s="6">
        <v>0.28100000000000003</v>
      </c>
      <c r="G309" s="4">
        <v>2.1000000000000001E-2</v>
      </c>
    </row>
  </sheetData>
  <sortState xmlns:xlrd2="http://schemas.microsoft.com/office/spreadsheetml/2017/richdata2" ref="N2:N512">
    <sortCondition descending="1" ref="N2:N512"/>
  </sortState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CC00-8E61-C844-B5EF-1D631A53EC5B}">
  <dimension ref="A1:J196"/>
  <sheetViews>
    <sheetView topLeftCell="A63" zoomScale="85" zoomScaleNormal="85" workbookViewId="0">
      <selection activeCell="C127" sqref="C127"/>
    </sheetView>
  </sheetViews>
  <sheetFormatPr defaultColWidth="10.796875" defaultRowHeight="13.8"/>
  <cols>
    <col min="1" max="1" width="46.296875" style="1" bestFit="1" customWidth="1"/>
    <col min="2" max="2" width="46.19921875" style="1" customWidth="1"/>
    <col min="3" max="3" width="42.69921875" style="1" bestFit="1" customWidth="1"/>
    <col min="4" max="9" width="10.796875" style="1"/>
    <col min="10" max="10" width="18.19921875" style="1" bestFit="1" customWidth="1"/>
    <col min="11" max="16384" width="10.796875" style="1"/>
  </cols>
  <sheetData>
    <row r="1" spans="1:10">
      <c r="A1" s="2" t="s">
        <v>10</v>
      </c>
      <c r="B1" s="2" t="s">
        <v>11</v>
      </c>
      <c r="C1" s="2" t="s">
        <v>372</v>
      </c>
      <c r="D1" s="2" t="s">
        <v>373</v>
      </c>
      <c r="E1" s="2" t="s">
        <v>374</v>
      </c>
      <c r="F1" s="2" t="s">
        <v>375</v>
      </c>
      <c r="G1" s="2" t="s">
        <v>19</v>
      </c>
      <c r="H1" s="2" t="s">
        <v>551</v>
      </c>
      <c r="I1" s="2" t="s">
        <v>376</v>
      </c>
      <c r="J1" s="2" t="s">
        <v>377</v>
      </c>
    </row>
    <row r="2" spans="1:10">
      <c r="A2" s="1" t="s">
        <v>384</v>
      </c>
      <c r="B2" s="1" t="s">
        <v>385</v>
      </c>
      <c r="C2" s="1" t="s">
        <v>384</v>
      </c>
      <c r="D2" s="8"/>
      <c r="E2" s="1">
        <v>0.19</v>
      </c>
      <c r="F2" s="1">
        <v>7.0000000000000007E-2</v>
      </c>
      <c r="G2" s="1" t="s">
        <v>386</v>
      </c>
      <c r="J2" s="1">
        <v>300</v>
      </c>
    </row>
    <row r="3" spans="1:10">
      <c r="A3" s="1" t="s">
        <v>384</v>
      </c>
      <c r="B3" s="1" t="s">
        <v>387</v>
      </c>
      <c r="C3" s="1" t="s">
        <v>384</v>
      </c>
      <c r="D3" s="8"/>
      <c r="E3" s="1">
        <v>0.14000000000000001</v>
      </c>
      <c r="F3" s="1">
        <v>0.05</v>
      </c>
      <c r="J3" s="1">
        <v>299</v>
      </c>
    </row>
    <row r="4" spans="1:10">
      <c r="A4" s="1" t="s">
        <v>384</v>
      </c>
      <c r="B4" s="1" t="s">
        <v>388</v>
      </c>
      <c r="C4" s="1" t="s">
        <v>384</v>
      </c>
      <c r="E4" s="1">
        <v>7.0000000000000007E-2</v>
      </c>
      <c r="F4" s="1">
        <v>0.08</v>
      </c>
      <c r="J4" s="1">
        <v>298</v>
      </c>
    </row>
    <row r="5" spans="1:10">
      <c r="A5" s="1" t="s">
        <v>384</v>
      </c>
      <c r="B5" s="1" t="s">
        <v>389</v>
      </c>
      <c r="C5" s="1" t="s">
        <v>384</v>
      </c>
      <c r="E5" s="1">
        <v>0.19</v>
      </c>
      <c r="F5" s="1">
        <v>0.08</v>
      </c>
      <c r="J5" s="1">
        <v>297</v>
      </c>
    </row>
    <row r="6" spans="1:10">
      <c r="A6" s="1" t="s">
        <v>384</v>
      </c>
      <c r="B6" s="1" t="s">
        <v>391</v>
      </c>
      <c r="C6" s="1" t="s">
        <v>384</v>
      </c>
      <c r="E6" s="1">
        <v>0.22</v>
      </c>
      <c r="F6" s="1">
        <v>0.04</v>
      </c>
      <c r="J6" s="1">
        <v>296</v>
      </c>
    </row>
    <row r="7" spans="1:10">
      <c r="A7" s="1" t="s">
        <v>390</v>
      </c>
      <c r="B7" s="1" t="s">
        <v>9</v>
      </c>
      <c r="C7" s="1" t="s">
        <v>384</v>
      </c>
      <c r="E7" s="8">
        <v>0.23272371003588699</v>
      </c>
      <c r="F7" s="8">
        <v>3.2801959576594202E-2</v>
      </c>
      <c r="G7" s="1">
        <v>5</v>
      </c>
      <c r="J7" s="1">
        <v>295</v>
      </c>
    </row>
    <row r="8" spans="1:10">
      <c r="A8" s="1" t="s">
        <v>378</v>
      </c>
      <c r="B8" s="1" t="s">
        <v>379</v>
      </c>
      <c r="C8" s="3" t="s">
        <v>380</v>
      </c>
      <c r="D8" s="3">
        <v>54.8</v>
      </c>
      <c r="E8" s="3">
        <v>0.25</v>
      </c>
      <c r="F8" s="3">
        <v>7.0000000000000007E-2</v>
      </c>
      <c r="I8" s="3">
        <v>9.7200000000000006</v>
      </c>
      <c r="J8" s="1">
        <v>285</v>
      </c>
    </row>
    <row r="9" spans="1:10">
      <c r="A9" s="1" t="s">
        <v>378</v>
      </c>
      <c r="B9" s="1" t="s">
        <v>379</v>
      </c>
      <c r="C9" s="3" t="s">
        <v>293</v>
      </c>
      <c r="D9" s="3">
        <v>45.4</v>
      </c>
      <c r="E9" s="3">
        <v>0.01</v>
      </c>
      <c r="F9" s="3">
        <v>0.04</v>
      </c>
      <c r="I9" s="3">
        <v>8.81</v>
      </c>
      <c r="J9" s="1">
        <v>284</v>
      </c>
    </row>
    <row r="10" spans="1:10">
      <c r="A10" s="1" t="s">
        <v>378</v>
      </c>
      <c r="B10" s="1" t="s">
        <v>379</v>
      </c>
      <c r="C10" s="3" t="s">
        <v>295</v>
      </c>
      <c r="D10" s="3">
        <v>50.3</v>
      </c>
      <c r="E10" s="3">
        <v>0.14000000000000001</v>
      </c>
      <c r="F10" s="3">
        <v>0.1</v>
      </c>
      <c r="I10" s="3">
        <v>7.43</v>
      </c>
      <c r="J10" s="1">
        <v>283</v>
      </c>
    </row>
    <row r="11" spans="1:10">
      <c r="A11" s="1" t="s">
        <v>378</v>
      </c>
      <c r="B11" s="1" t="s">
        <v>379</v>
      </c>
      <c r="C11" s="3" t="s">
        <v>299</v>
      </c>
      <c r="D11" s="3">
        <v>44.5</v>
      </c>
      <c r="E11" s="3">
        <v>0.35</v>
      </c>
      <c r="F11" s="3">
        <v>7.0000000000000007E-2</v>
      </c>
      <c r="I11" s="3">
        <v>9.93</v>
      </c>
      <c r="J11" s="1">
        <v>282</v>
      </c>
    </row>
    <row r="12" spans="1:10">
      <c r="A12" s="1" t="s">
        <v>378</v>
      </c>
      <c r="B12" s="1" t="s">
        <v>379</v>
      </c>
      <c r="C12" s="3" t="s">
        <v>302</v>
      </c>
      <c r="D12" s="3">
        <v>64</v>
      </c>
      <c r="E12" s="3">
        <v>0.15</v>
      </c>
      <c r="F12" s="3">
        <v>0.05</v>
      </c>
      <c r="I12" s="3">
        <v>8.4700000000000006</v>
      </c>
      <c r="J12" s="1">
        <v>281</v>
      </c>
    </row>
    <row r="13" spans="1:10">
      <c r="A13" s="1" t="s">
        <v>378</v>
      </c>
      <c r="B13" s="1" t="s">
        <v>379</v>
      </c>
      <c r="C13" s="3" t="s">
        <v>303</v>
      </c>
      <c r="D13" s="3">
        <v>43.2</v>
      </c>
      <c r="E13" s="3">
        <v>0.19</v>
      </c>
      <c r="F13" s="3">
        <v>7.0000000000000007E-2</v>
      </c>
      <c r="I13" s="3">
        <v>8.26</v>
      </c>
      <c r="J13" s="1">
        <v>280</v>
      </c>
    </row>
    <row r="14" spans="1:10">
      <c r="A14" s="1" t="s">
        <v>378</v>
      </c>
      <c r="B14" s="1" t="s">
        <v>379</v>
      </c>
      <c r="C14" s="3" t="s">
        <v>309</v>
      </c>
      <c r="D14" s="3">
        <v>41.7</v>
      </c>
      <c r="E14" s="3">
        <v>0.21</v>
      </c>
      <c r="F14" s="3">
        <v>0.06</v>
      </c>
      <c r="I14" s="3">
        <v>7.17</v>
      </c>
      <c r="J14" s="1">
        <v>279</v>
      </c>
    </row>
    <row r="15" spans="1:10">
      <c r="A15" s="1" t="s">
        <v>378</v>
      </c>
      <c r="B15" s="1" t="s">
        <v>379</v>
      </c>
      <c r="C15" s="3" t="s">
        <v>305</v>
      </c>
      <c r="D15" s="3">
        <v>34.799999999999997</v>
      </c>
      <c r="E15" s="3">
        <v>0.18</v>
      </c>
      <c r="F15" s="3">
        <v>0.06</v>
      </c>
      <c r="I15" s="3">
        <v>6.72</v>
      </c>
      <c r="J15" s="1">
        <v>278</v>
      </c>
    </row>
    <row r="16" spans="1:10">
      <c r="A16" s="1" t="s">
        <v>378</v>
      </c>
      <c r="B16" s="1" t="s">
        <v>379</v>
      </c>
      <c r="C16" s="3" t="s">
        <v>306</v>
      </c>
      <c r="D16" s="3">
        <v>32.5</v>
      </c>
      <c r="E16" s="3">
        <v>0.12</v>
      </c>
      <c r="F16" s="3">
        <v>0.03</v>
      </c>
      <c r="I16" s="3">
        <v>6.47</v>
      </c>
      <c r="J16" s="1">
        <v>277</v>
      </c>
    </row>
    <row r="17" spans="1:10">
      <c r="A17" s="1" t="s">
        <v>378</v>
      </c>
      <c r="B17" s="1" t="s">
        <v>379</v>
      </c>
      <c r="C17" s="3" t="s">
        <v>307</v>
      </c>
      <c r="D17" s="3">
        <v>34.799999999999997</v>
      </c>
      <c r="E17" s="3">
        <v>0.15</v>
      </c>
      <c r="F17" s="3">
        <v>0.05</v>
      </c>
      <c r="I17" s="3">
        <v>6.48</v>
      </c>
      <c r="J17" s="1">
        <v>276</v>
      </c>
    </row>
    <row r="18" spans="1:10">
      <c r="A18" s="1" t="s">
        <v>378</v>
      </c>
      <c r="B18" s="1" t="s">
        <v>379</v>
      </c>
      <c r="C18" s="3" t="s">
        <v>308</v>
      </c>
      <c r="D18" s="3">
        <v>41.3</v>
      </c>
      <c r="E18" s="3">
        <v>0.14000000000000001</v>
      </c>
      <c r="F18" s="3">
        <v>0.03</v>
      </c>
      <c r="I18" s="3">
        <v>6.72</v>
      </c>
      <c r="J18" s="1">
        <v>275</v>
      </c>
    </row>
    <row r="19" spans="1:10">
      <c r="A19" s="1" t="s">
        <v>381</v>
      </c>
      <c r="B19" s="1" t="s">
        <v>379</v>
      </c>
      <c r="C19" s="3" t="s">
        <v>310</v>
      </c>
      <c r="D19" s="3">
        <v>54.3</v>
      </c>
      <c r="E19" s="3">
        <v>0.05</v>
      </c>
      <c r="F19" s="3">
        <v>0.03</v>
      </c>
      <c r="I19" s="3">
        <v>6.45</v>
      </c>
      <c r="J19" s="1">
        <v>274</v>
      </c>
    </row>
    <row r="20" spans="1:10">
      <c r="A20" s="1" t="s">
        <v>381</v>
      </c>
      <c r="B20" s="1" t="s">
        <v>379</v>
      </c>
      <c r="C20" s="3" t="s">
        <v>311</v>
      </c>
      <c r="D20" s="3">
        <v>50.3</v>
      </c>
      <c r="E20" s="3">
        <v>0.17</v>
      </c>
      <c r="F20" s="3">
        <v>0.03</v>
      </c>
      <c r="I20" s="3">
        <v>6.23</v>
      </c>
      <c r="J20" s="1">
        <v>273</v>
      </c>
    </row>
    <row r="21" spans="1:10">
      <c r="A21" s="1" t="s">
        <v>381</v>
      </c>
      <c r="B21" s="1" t="s">
        <v>379</v>
      </c>
      <c r="C21" s="3" t="s">
        <v>312</v>
      </c>
      <c r="D21" s="3">
        <v>77.900000000000006</v>
      </c>
      <c r="E21" s="3">
        <v>0.18</v>
      </c>
      <c r="F21" s="3">
        <v>0.04</v>
      </c>
      <c r="I21" s="3">
        <v>7.03</v>
      </c>
      <c r="J21" s="1">
        <v>272</v>
      </c>
    </row>
    <row r="22" spans="1:10">
      <c r="A22" s="1" t="s">
        <v>381</v>
      </c>
      <c r="B22" s="1" t="s">
        <v>379</v>
      </c>
      <c r="C22" s="3" t="s">
        <v>314</v>
      </c>
      <c r="D22" s="3">
        <v>32.5</v>
      </c>
      <c r="E22" s="3">
        <v>-0.12</v>
      </c>
      <c r="F22" s="3">
        <v>0.09</v>
      </c>
      <c r="I22" s="3">
        <v>5.92</v>
      </c>
      <c r="J22" s="1">
        <v>271</v>
      </c>
    </row>
    <row r="23" spans="1:10">
      <c r="A23" s="1" t="s">
        <v>381</v>
      </c>
      <c r="B23" s="1" t="s">
        <v>379</v>
      </c>
      <c r="C23" s="3" t="s">
        <v>313</v>
      </c>
      <c r="D23" s="3">
        <v>44.3</v>
      </c>
      <c r="E23" s="3">
        <v>-7.0000000000000007E-2</v>
      </c>
      <c r="F23" s="3">
        <v>0.01</v>
      </c>
      <c r="I23" s="3">
        <v>5.21</v>
      </c>
      <c r="J23" s="1">
        <v>270</v>
      </c>
    </row>
    <row r="24" spans="1:10">
      <c r="A24" s="1" t="s">
        <v>381</v>
      </c>
      <c r="B24" s="1" t="s">
        <v>379</v>
      </c>
      <c r="C24" s="3" t="s">
        <v>284</v>
      </c>
      <c r="D24" s="3">
        <v>58.2</v>
      </c>
      <c r="E24" s="3">
        <v>0.03</v>
      </c>
      <c r="F24" s="3">
        <v>0.02</v>
      </c>
      <c r="I24" s="3">
        <v>8.31</v>
      </c>
      <c r="J24" s="1">
        <v>269</v>
      </c>
    </row>
    <row r="25" spans="1:10">
      <c r="A25" s="1" t="s">
        <v>381</v>
      </c>
      <c r="B25" s="1" t="s">
        <v>379</v>
      </c>
      <c r="C25" s="3" t="s">
        <v>285</v>
      </c>
      <c r="D25" s="3">
        <v>56.4</v>
      </c>
      <c r="E25" s="3">
        <v>0.02</v>
      </c>
      <c r="F25" s="3">
        <v>0.05</v>
      </c>
      <c r="I25" s="3">
        <v>8.25</v>
      </c>
      <c r="J25" s="1">
        <v>268</v>
      </c>
    </row>
    <row r="26" spans="1:10">
      <c r="A26" s="1" t="s">
        <v>381</v>
      </c>
      <c r="B26" s="1" t="s">
        <v>379</v>
      </c>
      <c r="C26" s="3" t="s">
        <v>286</v>
      </c>
      <c r="D26" s="3">
        <v>58.3</v>
      </c>
      <c r="E26" s="3">
        <v>0.05</v>
      </c>
      <c r="F26" s="3">
        <v>7.0000000000000007E-2</v>
      </c>
      <c r="I26" s="3">
        <v>8.3800000000000008</v>
      </c>
      <c r="J26" s="1">
        <v>267</v>
      </c>
    </row>
    <row r="27" spans="1:10">
      <c r="A27" s="1" t="s">
        <v>381</v>
      </c>
      <c r="B27" s="1" t="s">
        <v>379</v>
      </c>
      <c r="C27" s="3" t="s">
        <v>288</v>
      </c>
      <c r="D27" s="3">
        <v>55.6</v>
      </c>
      <c r="E27" s="3">
        <v>0.18</v>
      </c>
      <c r="F27" s="3">
        <v>0.04</v>
      </c>
      <c r="I27" s="3">
        <v>8.3000000000000007</v>
      </c>
      <c r="J27" s="1">
        <v>266</v>
      </c>
    </row>
    <row r="28" spans="1:10">
      <c r="A28" s="1" t="s">
        <v>381</v>
      </c>
      <c r="B28" s="1" t="s">
        <v>379</v>
      </c>
      <c r="C28" s="3" t="s">
        <v>290</v>
      </c>
      <c r="D28" s="3">
        <v>58</v>
      </c>
      <c r="E28" s="3">
        <v>0.02</v>
      </c>
      <c r="F28" s="3">
        <v>0.03</v>
      </c>
      <c r="I28" s="3">
        <v>8.39</v>
      </c>
      <c r="J28" s="1">
        <v>265</v>
      </c>
    </row>
    <row r="29" spans="1:10">
      <c r="A29" s="1" t="s">
        <v>381</v>
      </c>
      <c r="B29" s="1" t="s">
        <v>379</v>
      </c>
      <c r="C29" s="3" t="s">
        <v>292</v>
      </c>
      <c r="D29" s="3">
        <v>61.4</v>
      </c>
      <c r="E29" s="3">
        <v>7.0000000000000007E-2</v>
      </c>
      <c r="F29" s="3">
        <v>0.04</v>
      </c>
      <c r="I29" s="3">
        <v>8.3000000000000007</v>
      </c>
      <c r="J29" s="1">
        <v>264</v>
      </c>
    </row>
    <row r="30" spans="1:10">
      <c r="A30" s="1" t="s">
        <v>382</v>
      </c>
      <c r="B30" s="1" t="s">
        <v>379</v>
      </c>
      <c r="C30" s="3" t="s">
        <v>383</v>
      </c>
      <c r="D30" s="3">
        <v>85</v>
      </c>
      <c r="E30" s="3">
        <v>0.03</v>
      </c>
      <c r="F30" s="3">
        <v>0.06</v>
      </c>
      <c r="I30" s="3">
        <v>7.38</v>
      </c>
      <c r="J30" s="1">
        <v>263</v>
      </c>
    </row>
    <row r="31" spans="1:10">
      <c r="A31" s="1" t="s">
        <v>392</v>
      </c>
      <c r="B31" s="1" t="s">
        <v>379</v>
      </c>
      <c r="C31" s="3" t="s">
        <v>393</v>
      </c>
      <c r="D31" s="3">
        <v>72.5</v>
      </c>
      <c r="E31" s="3">
        <v>0.14000000000000001</v>
      </c>
      <c r="F31" s="3">
        <v>0.03</v>
      </c>
      <c r="I31" s="3">
        <v>8.8800000000000008</v>
      </c>
      <c r="J31" s="1">
        <v>253</v>
      </c>
    </row>
    <row r="32" spans="1:10">
      <c r="A32" s="1" t="s">
        <v>394</v>
      </c>
      <c r="B32" s="1" t="s">
        <v>379</v>
      </c>
      <c r="C32" s="3" t="s">
        <v>395</v>
      </c>
      <c r="D32" s="3">
        <v>111.7</v>
      </c>
      <c r="E32" s="3">
        <v>0.16</v>
      </c>
      <c r="F32" s="3">
        <v>0.05</v>
      </c>
      <c r="I32" s="3">
        <v>5.03</v>
      </c>
      <c r="J32" s="1">
        <v>252</v>
      </c>
    </row>
    <row r="33" spans="1:10">
      <c r="A33" s="1" t="s">
        <v>394</v>
      </c>
      <c r="B33" s="1" t="s">
        <v>379</v>
      </c>
      <c r="C33" s="3" t="s">
        <v>396</v>
      </c>
      <c r="D33" s="3">
        <v>91.6</v>
      </c>
      <c r="E33" s="3">
        <v>0.15</v>
      </c>
      <c r="F33" s="3">
        <v>0.06</v>
      </c>
      <c r="I33" s="3">
        <v>8.67</v>
      </c>
      <c r="J33" s="1">
        <v>251</v>
      </c>
    </row>
    <row r="34" spans="1:10">
      <c r="A34" s="1" t="s">
        <v>394</v>
      </c>
      <c r="B34" s="1" t="s">
        <v>379</v>
      </c>
      <c r="C34" s="3" t="s">
        <v>397</v>
      </c>
      <c r="D34" s="3">
        <v>210.8</v>
      </c>
      <c r="E34" s="3">
        <v>0.16</v>
      </c>
      <c r="F34" s="3">
        <v>0.06</v>
      </c>
      <c r="I34" s="3">
        <v>4.67</v>
      </c>
      <c r="J34" s="1">
        <v>250</v>
      </c>
    </row>
    <row r="35" spans="1:10">
      <c r="A35" s="1" t="s">
        <v>394</v>
      </c>
      <c r="B35" s="1" t="s">
        <v>379</v>
      </c>
      <c r="C35" s="3" t="s">
        <v>398</v>
      </c>
      <c r="D35" s="3">
        <v>133.9</v>
      </c>
      <c r="E35" s="3">
        <v>0.11</v>
      </c>
      <c r="F35" s="3">
        <v>0.02</v>
      </c>
      <c r="I35" s="3">
        <v>9.1</v>
      </c>
      <c r="J35" s="1">
        <v>249</v>
      </c>
    </row>
    <row r="36" spans="1:10">
      <c r="A36" s="1" t="s">
        <v>399</v>
      </c>
      <c r="B36" s="1" t="s">
        <v>379</v>
      </c>
      <c r="C36" s="3" t="s">
        <v>400</v>
      </c>
      <c r="D36" s="9">
        <v>17</v>
      </c>
      <c r="E36" s="3">
        <v>0.26</v>
      </c>
      <c r="F36" s="3">
        <v>0.08</v>
      </c>
      <c r="I36" s="9">
        <v>5.35</v>
      </c>
      <c r="J36" s="1">
        <v>248</v>
      </c>
    </row>
    <row r="37" spans="1:10">
      <c r="A37" s="1" t="s">
        <v>401</v>
      </c>
      <c r="B37" s="1" t="s">
        <v>379</v>
      </c>
      <c r="C37" s="3" t="s">
        <v>402</v>
      </c>
      <c r="D37" s="3">
        <v>51.6</v>
      </c>
      <c r="E37" s="3">
        <v>0.12</v>
      </c>
      <c r="F37" s="3">
        <v>0.02</v>
      </c>
      <c r="I37" s="3">
        <v>4.9400000000000004</v>
      </c>
      <c r="J37" s="1">
        <v>247</v>
      </c>
    </row>
    <row r="38" spans="1:10">
      <c r="A38" s="1" t="s">
        <v>401</v>
      </c>
      <c r="B38" s="1" t="s">
        <v>379</v>
      </c>
      <c r="C38" s="3" t="s">
        <v>403</v>
      </c>
      <c r="D38" s="3">
        <v>64.400000000000006</v>
      </c>
      <c r="E38" s="3">
        <v>7.0000000000000007E-2</v>
      </c>
      <c r="F38" s="3">
        <v>0.02</v>
      </c>
      <c r="I38" s="3">
        <v>6.24</v>
      </c>
      <c r="J38" s="1">
        <v>246</v>
      </c>
    </row>
    <row r="39" spans="1:10">
      <c r="A39" s="1" t="s">
        <v>401</v>
      </c>
      <c r="B39" s="1" t="s">
        <v>379</v>
      </c>
      <c r="C39" s="9" t="s">
        <v>404</v>
      </c>
      <c r="D39" s="9">
        <v>96.2</v>
      </c>
      <c r="E39" s="3">
        <v>0.11</v>
      </c>
      <c r="F39" s="3">
        <v>0.04</v>
      </c>
      <c r="I39" s="9">
        <v>5.22</v>
      </c>
      <c r="J39" s="1">
        <v>245</v>
      </c>
    </row>
    <row r="40" spans="1:10">
      <c r="A40" s="1" t="s">
        <v>401</v>
      </c>
      <c r="B40" s="1" t="s">
        <v>379</v>
      </c>
      <c r="C40" s="9" t="s">
        <v>405</v>
      </c>
      <c r="D40" s="9">
        <v>113.2</v>
      </c>
      <c r="E40" s="3">
        <v>0.1</v>
      </c>
      <c r="F40" s="3">
        <v>7.0000000000000007E-2</v>
      </c>
      <c r="I40" s="9">
        <v>8.07</v>
      </c>
      <c r="J40" s="1">
        <v>244</v>
      </c>
    </row>
    <row r="41" spans="1:10">
      <c r="A41" s="1" t="s">
        <v>401</v>
      </c>
      <c r="B41" s="1" t="s">
        <v>379</v>
      </c>
      <c r="C41" s="3" t="s">
        <v>406</v>
      </c>
      <c r="D41" s="9">
        <v>67.5</v>
      </c>
      <c r="E41" s="3">
        <v>0.05</v>
      </c>
      <c r="F41" s="3">
        <v>0.04</v>
      </c>
      <c r="I41" s="9">
        <v>6.91</v>
      </c>
      <c r="J41" s="1">
        <v>243</v>
      </c>
    </row>
    <row r="42" spans="1:10">
      <c r="A42" s="1" t="s">
        <v>401</v>
      </c>
      <c r="B42" s="1" t="s">
        <v>379</v>
      </c>
      <c r="C42" s="9" t="s">
        <v>407</v>
      </c>
      <c r="D42" s="9">
        <v>53.6</v>
      </c>
      <c r="E42" s="3">
        <v>0.05</v>
      </c>
      <c r="F42" s="3">
        <v>0.06</v>
      </c>
      <c r="I42" s="9">
        <v>8.1999999999999993</v>
      </c>
      <c r="J42" s="1">
        <v>242</v>
      </c>
    </row>
    <row r="43" spans="1:10">
      <c r="A43" s="1" t="s">
        <v>408</v>
      </c>
      <c r="B43" s="1" t="s">
        <v>379</v>
      </c>
      <c r="C43" s="9" t="s">
        <v>409</v>
      </c>
      <c r="D43" s="3">
        <v>60.3</v>
      </c>
      <c r="E43" s="3">
        <v>0.47</v>
      </c>
      <c r="F43" s="3">
        <v>0.05</v>
      </c>
      <c r="I43" s="9">
        <v>6.51</v>
      </c>
      <c r="J43" s="1">
        <v>241</v>
      </c>
    </row>
    <row r="44" spans="1:10">
      <c r="A44" s="1" t="s">
        <v>410</v>
      </c>
      <c r="B44" s="1" t="s">
        <v>379</v>
      </c>
      <c r="C44" s="3" t="s">
        <v>411</v>
      </c>
      <c r="D44" s="3">
        <v>55.7</v>
      </c>
      <c r="E44" s="3">
        <v>0.19</v>
      </c>
      <c r="F44" s="3">
        <v>7.0000000000000007E-2</v>
      </c>
      <c r="I44" s="3">
        <v>7.38</v>
      </c>
      <c r="J44" s="1">
        <v>240</v>
      </c>
    </row>
    <row r="45" spans="1:10">
      <c r="A45" s="1" t="s">
        <v>410</v>
      </c>
      <c r="B45" s="1" t="s">
        <v>379</v>
      </c>
      <c r="C45" s="3" t="s">
        <v>412</v>
      </c>
      <c r="D45" s="3">
        <v>44.8</v>
      </c>
      <c r="E45" s="3">
        <v>0.04</v>
      </c>
      <c r="F45" s="3">
        <v>0.05</v>
      </c>
      <c r="I45" s="3">
        <v>8.64</v>
      </c>
      <c r="J45" s="1">
        <v>239</v>
      </c>
    </row>
    <row r="46" spans="1:10">
      <c r="A46" s="1" t="s">
        <v>410</v>
      </c>
      <c r="B46" s="1" t="s">
        <v>379</v>
      </c>
      <c r="C46" s="3" t="s">
        <v>413</v>
      </c>
      <c r="D46" s="3">
        <v>62.2</v>
      </c>
      <c r="E46" s="3">
        <v>0.23</v>
      </c>
      <c r="F46" s="3">
        <v>0.05</v>
      </c>
      <c r="I46" s="3">
        <v>6.94</v>
      </c>
      <c r="J46" s="1">
        <v>238</v>
      </c>
    </row>
    <row r="47" spans="1:10">
      <c r="A47" s="20" t="s">
        <v>415</v>
      </c>
      <c r="B47" s="20" t="s">
        <v>414</v>
      </c>
      <c r="C47" s="20" t="s">
        <v>34</v>
      </c>
      <c r="D47" s="20"/>
      <c r="E47" s="20">
        <v>0.01</v>
      </c>
      <c r="F47" s="20">
        <v>0.02</v>
      </c>
      <c r="G47" s="1" t="s">
        <v>107</v>
      </c>
      <c r="J47" s="1">
        <v>228</v>
      </c>
    </row>
    <row r="48" spans="1:10">
      <c r="A48" s="20" t="s">
        <v>415</v>
      </c>
      <c r="B48" s="20" t="s">
        <v>414</v>
      </c>
      <c r="C48" s="20" t="s">
        <v>34</v>
      </c>
      <c r="D48" s="20"/>
      <c r="E48" s="20">
        <v>0.16</v>
      </c>
      <c r="F48" s="20">
        <v>0.03</v>
      </c>
      <c r="G48" s="1" t="s">
        <v>107</v>
      </c>
      <c r="J48" s="1">
        <v>227</v>
      </c>
    </row>
    <row r="49" spans="1:10">
      <c r="A49" s="20" t="s">
        <v>415</v>
      </c>
      <c r="B49" s="20" t="s">
        <v>414</v>
      </c>
      <c r="C49" s="20" t="s">
        <v>34</v>
      </c>
      <c r="D49" s="20"/>
      <c r="E49" s="20">
        <v>0.17</v>
      </c>
      <c r="F49" s="20">
        <v>0.06</v>
      </c>
      <c r="G49" s="1" t="s">
        <v>107</v>
      </c>
      <c r="J49" s="1">
        <v>226</v>
      </c>
    </row>
    <row r="50" spans="1:10">
      <c r="A50" s="1" t="s">
        <v>21</v>
      </c>
      <c r="B50" s="1" t="s">
        <v>385</v>
      </c>
      <c r="C50" s="1" t="s">
        <v>21</v>
      </c>
      <c r="E50" s="1">
        <v>0.14000000000000001</v>
      </c>
      <c r="F50" s="1">
        <v>0.05</v>
      </c>
      <c r="G50" s="1">
        <v>5</v>
      </c>
      <c r="J50" s="1">
        <v>216</v>
      </c>
    </row>
    <row r="51" spans="1:10">
      <c r="A51" s="1" t="s">
        <v>21</v>
      </c>
      <c r="B51" s="1" t="s">
        <v>385</v>
      </c>
      <c r="C51" s="1" t="s">
        <v>21</v>
      </c>
      <c r="E51" s="1">
        <v>0.06</v>
      </c>
      <c r="F51" s="1">
        <v>0.01</v>
      </c>
      <c r="G51" s="1">
        <v>3</v>
      </c>
      <c r="J51" s="1">
        <v>215</v>
      </c>
    </row>
    <row r="52" spans="1:10">
      <c r="A52" s="1" t="s">
        <v>21</v>
      </c>
      <c r="B52" s="1" t="s">
        <v>385</v>
      </c>
      <c r="C52" s="1" t="s">
        <v>21</v>
      </c>
      <c r="E52" s="1">
        <v>0.11</v>
      </c>
      <c r="F52" s="1">
        <v>0.02</v>
      </c>
      <c r="G52" s="1">
        <v>3</v>
      </c>
      <c r="J52" s="1">
        <v>214</v>
      </c>
    </row>
    <row r="53" spans="1:10">
      <c r="A53" s="1" t="s">
        <v>21</v>
      </c>
      <c r="B53" s="1" t="s">
        <v>6</v>
      </c>
      <c r="C53" s="1" t="s">
        <v>21</v>
      </c>
      <c r="E53" s="1">
        <v>0.1</v>
      </c>
      <c r="F53" s="1">
        <v>0.04</v>
      </c>
      <c r="J53" s="1">
        <v>213</v>
      </c>
    </row>
    <row r="54" spans="1:10">
      <c r="A54" s="1" t="s">
        <v>21</v>
      </c>
      <c r="B54" s="1" t="s">
        <v>25</v>
      </c>
      <c r="C54" s="1" t="s">
        <v>21</v>
      </c>
      <c r="E54" s="1">
        <v>0.1</v>
      </c>
      <c r="F54" s="1">
        <v>7.0000000000000007E-2</v>
      </c>
      <c r="J54" s="1">
        <v>212</v>
      </c>
    </row>
    <row r="55" spans="1:10">
      <c r="A55" s="1" t="s">
        <v>21</v>
      </c>
      <c r="B55" s="1" t="s">
        <v>416</v>
      </c>
      <c r="C55" s="1" t="s">
        <v>21</v>
      </c>
      <c r="E55" s="1">
        <v>0.15</v>
      </c>
      <c r="F55" s="1">
        <v>0.05</v>
      </c>
      <c r="J55" s="1">
        <v>211</v>
      </c>
    </row>
    <row r="56" spans="1:10">
      <c r="A56" s="1" t="s">
        <v>417</v>
      </c>
      <c r="B56" s="1" t="s">
        <v>9</v>
      </c>
      <c r="C56" s="1" t="s">
        <v>21</v>
      </c>
      <c r="E56" s="8">
        <v>0.1321774069499293</v>
      </c>
      <c r="F56" s="8">
        <v>2.1537668750203631E-2</v>
      </c>
      <c r="G56" s="1">
        <v>5</v>
      </c>
      <c r="J56" s="1">
        <v>210</v>
      </c>
    </row>
    <row r="57" spans="1:10">
      <c r="A57" s="1" t="s">
        <v>418</v>
      </c>
      <c r="B57" s="1" t="s">
        <v>9</v>
      </c>
      <c r="C57" s="1" t="s">
        <v>21</v>
      </c>
      <c r="E57" s="8">
        <v>0.1349287112342612</v>
      </c>
      <c r="F57" s="8">
        <v>4.9381796310879397E-2</v>
      </c>
      <c r="G57" s="1">
        <v>5</v>
      </c>
      <c r="J57" s="1">
        <v>209</v>
      </c>
    </row>
    <row r="58" spans="1:10">
      <c r="A58" s="1" t="s">
        <v>418</v>
      </c>
      <c r="B58" s="1" t="s">
        <v>9</v>
      </c>
      <c r="C58" s="1" t="s">
        <v>21</v>
      </c>
      <c r="E58" s="8">
        <v>0.13585200623305038</v>
      </c>
      <c r="F58" s="8">
        <v>7.1862370286116709E-2</v>
      </c>
      <c r="G58" s="1">
        <v>5</v>
      </c>
      <c r="J58" s="1">
        <v>208</v>
      </c>
    </row>
    <row r="59" spans="1:10">
      <c r="A59" s="1" t="s">
        <v>418</v>
      </c>
      <c r="B59" s="1" t="s">
        <v>9</v>
      </c>
      <c r="C59" s="1" t="s">
        <v>21</v>
      </c>
      <c r="E59" s="8">
        <v>0.10264787605800407</v>
      </c>
      <c r="F59" s="8">
        <v>4.1214090862760823E-2</v>
      </c>
      <c r="G59" s="1">
        <v>5</v>
      </c>
      <c r="J59" s="1">
        <v>207</v>
      </c>
    </row>
    <row r="60" spans="1:10">
      <c r="A60" s="1" t="s">
        <v>419</v>
      </c>
      <c r="B60" s="1" t="s">
        <v>9</v>
      </c>
      <c r="C60" s="1" t="s">
        <v>21</v>
      </c>
      <c r="E60" s="8">
        <v>0.1091475715577106</v>
      </c>
      <c r="F60" s="8">
        <v>4.178679977438305E-2</v>
      </c>
      <c r="G60" s="1">
        <v>5</v>
      </c>
      <c r="J60" s="1">
        <v>206</v>
      </c>
    </row>
    <row r="61" spans="1:10">
      <c r="A61" s="1" t="s">
        <v>420</v>
      </c>
      <c r="B61" s="1" t="s">
        <v>9</v>
      </c>
      <c r="C61" s="1" t="s">
        <v>21</v>
      </c>
      <c r="E61" s="8">
        <v>0.10191832605406237</v>
      </c>
      <c r="F61" s="8">
        <v>4.7667191661139204E-2</v>
      </c>
      <c r="G61" s="1">
        <v>5</v>
      </c>
      <c r="J61" s="1">
        <v>205</v>
      </c>
    </row>
    <row r="62" spans="1:10">
      <c r="A62" s="1" t="s">
        <v>421</v>
      </c>
      <c r="B62" s="1" t="s">
        <v>9</v>
      </c>
      <c r="C62" s="1" t="s">
        <v>31</v>
      </c>
      <c r="E62" s="8">
        <v>7.8894646012339642E-2</v>
      </c>
      <c r="F62" s="8">
        <v>3.0743193243184856E-2</v>
      </c>
      <c r="G62" s="1">
        <v>5</v>
      </c>
      <c r="J62" s="1">
        <v>204</v>
      </c>
    </row>
    <row r="63" spans="1:10">
      <c r="A63" s="1" t="s">
        <v>422</v>
      </c>
      <c r="B63" s="1" t="s">
        <v>379</v>
      </c>
      <c r="C63" s="3" t="s">
        <v>33</v>
      </c>
      <c r="D63" s="3">
        <v>106.2</v>
      </c>
      <c r="E63" s="3">
        <v>0.06</v>
      </c>
      <c r="F63" s="3">
        <v>0.05</v>
      </c>
      <c r="I63" s="3">
        <v>8.06</v>
      </c>
      <c r="J63" s="1">
        <v>194</v>
      </c>
    </row>
    <row r="64" spans="1:10">
      <c r="A64" s="1" t="s">
        <v>450</v>
      </c>
      <c r="B64" s="1" t="s">
        <v>385</v>
      </c>
      <c r="C64" s="1" t="s">
        <v>424</v>
      </c>
      <c r="E64" s="1">
        <v>0.04</v>
      </c>
      <c r="F64" s="1">
        <v>0.09</v>
      </c>
      <c r="G64" s="1" t="s">
        <v>425</v>
      </c>
      <c r="J64" s="1">
        <v>184</v>
      </c>
    </row>
    <row r="65" spans="1:10">
      <c r="A65" s="1" t="s">
        <v>423</v>
      </c>
      <c r="B65" s="1" t="s">
        <v>379</v>
      </c>
      <c r="C65" s="3" t="s">
        <v>36</v>
      </c>
      <c r="D65" s="3">
        <v>88.5</v>
      </c>
      <c r="E65" s="3">
        <v>0.12</v>
      </c>
      <c r="F65" s="3">
        <v>7.0000000000000007E-2</v>
      </c>
      <c r="I65" s="3">
        <v>7.73</v>
      </c>
      <c r="J65" s="1">
        <v>174</v>
      </c>
    </row>
    <row r="66" spans="1:10">
      <c r="A66" s="1" t="s">
        <v>427</v>
      </c>
      <c r="B66" s="1" t="s">
        <v>385</v>
      </c>
      <c r="C66" s="1" t="s">
        <v>428</v>
      </c>
      <c r="E66" s="1">
        <v>0.16</v>
      </c>
      <c r="F66" s="1">
        <v>0.1</v>
      </c>
      <c r="G66" s="1" t="s">
        <v>386</v>
      </c>
      <c r="J66" s="1">
        <v>173</v>
      </c>
    </row>
    <row r="67" spans="1:10">
      <c r="A67" s="1" t="s">
        <v>427</v>
      </c>
      <c r="B67" s="1" t="s">
        <v>385</v>
      </c>
      <c r="C67" s="1" t="s">
        <v>429</v>
      </c>
      <c r="E67" s="1">
        <v>0.13</v>
      </c>
      <c r="F67" s="1">
        <v>0.09</v>
      </c>
      <c r="G67" s="1" t="s">
        <v>430</v>
      </c>
      <c r="J67" s="1">
        <v>172</v>
      </c>
    </row>
    <row r="68" spans="1:10">
      <c r="A68" s="1" t="s">
        <v>427</v>
      </c>
      <c r="B68" s="1" t="s">
        <v>385</v>
      </c>
      <c r="C68" s="1" t="s">
        <v>431</v>
      </c>
      <c r="E68" s="1">
        <v>0.08</v>
      </c>
      <c r="F68" s="1">
        <v>0.03</v>
      </c>
      <c r="G68" s="1" t="s">
        <v>386</v>
      </c>
      <c r="J68" s="1">
        <v>171</v>
      </c>
    </row>
    <row r="69" spans="1:10">
      <c r="A69" s="1" t="s">
        <v>427</v>
      </c>
      <c r="B69" s="1" t="s">
        <v>385</v>
      </c>
      <c r="C69" s="1" t="s">
        <v>432</v>
      </c>
      <c r="E69" s="1">
        <v>0.03</v>
      </c>
      <c r="F69" s="1">
        <v>0.04</v>
      </c>
      <c r="G69" s="1" t="s">
        <v>433</v>
      </c>
      <c r="J69" s="1">
        <v>170</v>
      </c>
    </row>
    <row r="70" spans="1:10">
      <c r="A70" s="1" t="s">
        <v>426</v>
      </c>
      <c r="B70" s="1" t="s">
        <v>379</v>
      </c>
      <c r="C70" s="3" t="s">
        <v>38</v>
      </c>
      <c r="D70" s="3">
        <v>84.3</v>
      </c>
      <c r="E70" s="3">
        <v>0.12</v>
      </c>
      <c r="F70" s="3">
        <v>0.05</v>
      </c>
      <c r="I70" s="3">
        <v>20.58</v>
      </c>
      <c r="J70" s="1">
        <v>160</v>
      </c>
    </row>
    <row r="71" spans="1:10">
      <c r="A71" s="1" t="s">
        <v>426</v>
      </c>
      <c r="B71" s="1" t="s">
        <v>379</v>
      </c>
      <c r="C71" s="3" t="s">
        <v>39</v>
      </c>
      <c r="D71" s="3">
        <v>68.099999999999994</v>
      </c>
      <c r="E71" s="3">
        <v>-0.02</v>
      </c>
      <c r="F71" s="3">
        <v>0.05</v>
      </c>
      <c r="I71" s="3">
        <v>21.53</v>
      </c>
      <c r="J71" s="1">
        <v>159</v>
      </c>
    </row>
    <row r="72" spans="1:10">
      <c r="A72" s="1" t="s">
        <v>426</v>
      </c>
      <c r="B72" s="1" t="s">
        <v>379</v>
      </c>
      <c r="C72" s="3" t="s">
        <v>40</v>
      </c>
      <c r="D72" s="3">
        <v>67.400000000000006</v>
      </c>
      <c r="E72" s="3">
        <v>0.1</v>
      </c>
      <c r="F72" s="3">
        <v>0.02</v>
      </c>
      <c r="I72" s="3">
        <v>6.79</v>
      </c>
      <c r="J72" s="1">
        <v>158</v>
      </c>
    </row>
    <row r="73" spans="1:10">
      <c r="A73" s="1" t="s">
        <v>426</v>
      </c>
      <c r="B73" s="1" t="s">
        <v>379</v>
      </c>
      <c r="C73" s="3" t="s">
        <v>41</v>
      </c>
      <c r="D73" s="3">
        <v>66.099999999999994</v>
      </c>
      <c r="E73" s="3">
        <v>0.09</v>
      </c>
      <c r="F73" s="3">
        <v>0.02</v>
      </c>
      <c r="I73" s="3">
        <v>9.2200000000000006</v>
      </c>
      <c r="J73" s="1">
        <v>157</v>
      </c>
    </row>
    <row r="74" spans="1:10">
      <c r="A74" s="1" t="s">
        <v>426</v>
      </c>
      <c r="B74" s="1" t="s">
        <v>379</v>
      </c>
      <c r="C74" s="3" t="s">
        <v>42</v>
      </c>
      <c r="D74" s="3">
        <v>69.5</v>
      </c>
      <c r="E74" s="3">
        <v>-7.0000000000000007E-2</v>
      </c>
      <c r="F74" s="3">
        <v>0.06</v>
      </c>
      <c r="I74" s="3">
        <v>9.8800000000000008</v>
      </c>
      <c r="J74" s="1">
        <v>156</v>
      </c>
    </row>
    <row r="75" spans="1:10">
      <c r="A75" s="1" t="s">
        <v>426</v>
      </c>
      <c r="B75" s="1" t="s">
        <v>379</v>
      </c>
      <c r="C75" s="3" t="s">
        <v>43</v>
      </c>
      <c r="D75" s="3">
        <v>89.5</v>
      </c>
      <c r="E75" s="3">
        <v>0.13</v>
      </c>
      <c r="F75" s="3">
        <v>0.03</v>
      </c>
      <c r="I75" s="3">
        <v>9.85</v>
      </c>
      <c r="J75" s="1">
        <v>155</v>
      </c>
    </row>
    <row r="76" spans="1:10">
      <c r="A76" s="1" t="s">
        <v>426</v>
      </c>
      <c r="B76" s="1" t="s">
        <v>379</v>
      </c>
      <c r="C76" s="3" t="s">
        <v>44</v>
      </c>
      <c r="D76" s="3">
        <v>71.400000000000006</v>
      </c>
      <c r="E76" s="3">
        <v>0.03</v>
      </c>
      <c r="F76" s="3">
        <v>0.03</v>
      </c>
      <c r="I76" s="3">
        <v>9.4700000000000006</v>
      </c>
      <c r="J76" s="1">
        <v>154</v>
      </c>
    </row>
    <row r="77" spans="1:10">
      <c r="A77" s="1" t="s">
        <v>434</v>
      </c>
      <c r="B77" s="1" t="s">
        <v>385</v>
      </c>
      <c r="C77" s="1" t="s">
        <v>435</v>
      </c>
      <c r="E77" s="1">
        <v>0.08</v>
      </c>
      <c r="F77" s="1">
        <v>0.09</v>
      </c>
      <c r="G77" s="1" t="s">
        <v>430</v>
      </c>
      <c r="J77" s="1">
        <v>153</v>
      </c>
    </row>
    <row r="78" spans="1:10">
      <c r="A78" s="1" t="s">
        <v>434</v>
      </c>
      <c r="B78" s="1" t="s">
        <v>385</v>
      </c>
      <c r="C78" s="1" t="s">
        <v>432</v>
      </c>
      <c r="E78" s="1">
        <v>0.03</v>
      </c>
      <c r="F78" s="1">
        <v>0.11</v>
      </c>
      <c r="G78" s="1" t="s">
        <v>433</v>
      </c>
      <c r="J78" s="1">
        <v>152</v>
      </c>
    </row>
    <row r="79" spans="1:10">
      <c r="A79" s="1" t="s">
        <v>434</v>
      </c>
      <c r="B79" s="1" t="s">
        <v>385</v>
      </c>
      <c r="C79" s="1" t="s">
        <v>436</v>
      </c>
      <c r="E79" s="1">
        <v>0.02</v>
      </c>
      <c r="F79" s="1">
        <v>7.0000000000000007E-2</v>
      </c>
      <c r="G79" s="1" t="s">
        <v>386</v>
      </c>
      <c r="J79" s="1">
        <v>151</v>
      </c>
    </row>
    <row r="80" spans="1:10">
      <c r="A80" s="1" t="s">
        <v>437</v>
      </c>
      <c r="B80" s="1" t="s">
        <v>385</v>
      </c>
      <c r="C80" s="1" t="s">
        <v>438</v>
      </c>
      <c r="E80" s="1">
        <v>0.11</v>
      </c>
      <c r="F80" s="1">
        <v>0</v>
      </c>
      <c r="G80" s="1" t="s">
        <v>386</v>
      </c>
      <c r="J80" s="1">
        <v>141</v>
      </c>
    </row>
    <row r="81" spans="1:10">
      <c r="A81" s="1" t="s">
        <v>437</v>
      </c>
      <c r="B81" s="1" t="s">
        <v>385</v>
      </c>
      <c r="C81" s="1" t="s">
        <v>439</v>
      </c>
      <c r="E81" s="1">
        <v>0.12</v>
      </c>
      <c r="F81" s="1">
        <v>0.1</v>
      </c>
      <c r="G81" s="1" t="s">
        <v>386</v>
      </c>
      <c r="J81" s="1">
        <v>140</v>
      </c>
    </row>
    <row r="82" spans="1:10">
      <c r="A82" s="1" t="s">
        <v>437</v>
      </c>
      <c r="B82" s="1" t="s">
        <v>385</v>
      </c>
      <c r="C82" s="1" t="s">
        <v>432</v>
      </c>
      <c r="E82" s="1">
        <v>0.08</v>
      </c>
      <c r="F82" s="1">
        <v>0.06</v>
      </c>
      <c r="G82" s="1" t="s">
        <v>433</v>
      </c>
      <c r="J82" s="1">
        <v>139</v>
      </c>
    </row>
    <row r="83" spans="1:10">
      <c r="A83" s="1" t="s">
        <v>437</v>
      </c>
      <c r="B83" s="1" t="s">
        <v>385</v>
      </c>
      <c r="C83" s="1" t="s">
        <v>440</v>
      </c>
      <c r="E83" s="1">
        <v>0.14000000000000001</v>
      </c>
      <c r="F83" s="1">
        <v>0.09</v>
      </c>
      <c r="G83" s="1" t="s">
        <v>430</v>
      </c>
      <c r="J83" s="1">
        <v>138</v>
      </c>
    </row>
    <row r="84" spans="1:10">
      <c r="A84" s="1" t="s">
        <v>441</v>
      </c>
      <c r="B84" s="1" t="s">
        <v>385</v>
      </c>
      <c r="C84" s="1" t="s">
        <v>442</v>
      </c>
      <c r="E84" s="1">
        <v>0.02</v>
      </c>
      <c r="F84" s="1">
        <v>7.0000000000000007E-2</v>
      </c>
      <c r="G84" s="1" t="s">
        <v>386</v>
      </c>
      <c r="J84" s="1">
        <v>133</v>
      </c>
    </row>
    <row r="85" spans="1:10">
      <c r="A85" s="1" t="s">
        <v>443</v>
      </c>
      <c r="B85" s="1" t="s">
        <v>385</v>
      </c>
      <c r="C85" s="1" t="s">
        <v>444</v>
      </c>
      <c r="E85" s="1">
        <v>-0.03</v>
      </c>
      <c r="F85" s="1">
        <v>0.09</v>
      </c>
      <c r="G85" s="1" t="s">
        <v>430</v>
      </c>
      <c r="J85" s="1">
        <v>130</v>
      </c>
    </row>
    <row r="86" spans="1:10">
      <c r="A86" s="1" t="s">
        <v>449</v>
      </c>
      <c r="B86" s="1" t="s">
        <v>385</v>
      </c>
      <c r="C86" s="1" t="s">
        <v>445</v>
      </c>
      <c r="E86" s="1">
        <v>7.0000000000000007E-2</v>
      </c>
      <c r="F86" s="1">
        <v>0.14000000000000001</v>
      </c>
      <c r="G86" s="1" t="s">
        <v>446</v>
      </c>
      <c r="J86" s="1">
        <v>127</v>
      </c>
    </row>
    <row r="87" spans="1:10">
      <c r="A87" s="1" t="s">
        <v>77</v>
      </c>
      <c r="B87" s="1" t="s">
        <v>24</v>
      </c>
      <c r="C87" s="1" t="s">
        <v>34</v>
      </c>
      <c r="E87" s="1">
        <v>0</v>
      </c>
      <c r="F87" s="1">
        <v>0.1</v>
      </c>
      <c r="G87" s="1">
        <v>170</v>
      </c>
      <c r="J87" s="1">
        <v>117</v>
      </c>
    </row>
    <row r="88" spans="1:10">
      <c r="A88" s="1" t="s">
        <v>77</v>
      </c>
      <c r="B88" s="1" t="s">
        <v>24</v>
      </c>
      <c r="C88" s="1" t="s">
        <v>34</v>
      </c>
      <c r="E88" s="1">
        <v>-0.1</v>
      </c>
      <c r="F88" s="1">
        <v>0.1</v>
      </c>
      <c r="J88" s="1">
        <v>116</v>
      </c>
    </row>
    <row r="89" spans="1:10">
      <c r="A89" s="1" t="s">
        <v>452</v>
      </c>
      <c r="B89" s="1" t="s">
        <v>385</v>
      </c>
      <c r="C89" s="8" t="s">
        <v>80</v>
      </c>
      <c r="E89" s="1">
        <v>0.09</v>
      </c>
      <c r="F89" s="1">
        <v>0.01</v>
      </c>
      <c r="G89" s="1" t="s">
        <v>386</v>
      </c>
      <c r="J89" s="1">
        <v>106</v>
      </c>
    </row>
    <row r="90" spans="1:10">
      <c r="A90" s="1" t="s">
        <v>452</v>
      </c>
      <c r="B90" s="1" t="s">
        <v>387</v>
      </c>
      <c r="C90" s="8" t="s">
        <v>80</v>
      </c>
      <c r="E90" s="1">
        <v>0.08</v>
      </c>
      <c r="F90" s="1">
        <v>7.0000000000000007E-2</v>
      </c>
      <c r="J90" s="1">
        <v>105</v>
      </c>
    </row>
    <row r="91" spans="1:10">
      <c r="A91" s="1" t="s">
        <v>452</v>
      </c>
      <c r="B91" s="1" t="s">
        <v>453</v>
      </c>
      <c r="C91" s="8" t="s">
        <v>80</v>
      </c>
      <c r="E91" s="1">
        <v>-0.02</v>
      </c>
      <c r="F91" s="1">
        <v>0.1</v>
      </c>
      <c r="J91" s="1">
        <v>104</v>
      </c>
    </row>
    <row r="92" spans="1:10">
      <c r="A92" s="1" t="s">
        <v>452</v>
      </c>
      <c r="B92" s="1" t="s">
        <v>391</v>
      </c>
      <c r="C92" s="8" t="s">
        <v>80</v>
      </c>
      <c r="E92" s="1">
        <v>-0.01</v>
      </c>
      <c r="F92" s="1">
        <v>0.04</v>
      </c>
      <c r="J92" s="1">
        <v>103</v>
      </c>
    </row>
    <row r="93" spans="1:10">
      <c r="A93" s="1" t="s">
        <v>452</v>
      </c>
      <c r="B93" s="1" t="s">
        <v>9</v>
      </c>
      <c r="C93" s="8" t="s">
        <v>80</v>
      </c>
      <c r="D93" s="8"/>
      <c r="E93" s="8">
        <v>7.1774220469400504E-2</v>
      </c>
      <c r="F93" s="8">
        <v>3.2978740489276299E-2</v>
      </c>
      <c r="G93" s="1">
        <v>5</v>
      </c>
      <c r="J93" s="1">
        <v>102</v>
      </c>
    </row>
    <row r="94" spans="1:10">
      <c r="A94" s="1" t="s">
        <v>451</v>
      </c>
      <c r="B94" s="1" t="s">
        <v>385</v>
      </c>
      <c r="C94" s="1" t="s">
        <v>447</v>
      </c>
      <c r="E94" s="1">
        <v>0.08</v>
      </c>
      <c r="F94" s="1">
        <v>0.13</v>
      </c>
      <c r="G94" s="1" t="s">
        <v>448</v>
      </c>
      <c r="J94" s="1">
        <v>96</v>
      </c>
    </row>
    <row r="95" spans="1:10">
      <c r="A95" s="4" t="s">
        <v>535</v>
      </c>
      <c r="B95" s="4" t="s">
        <v>9</v>
      </c>
      <c r="C95" s="4" t="s">
        <v>85</v>
      </c>
      <c r="D95" s="6">
        <v>138</v>
      </c>
      <c r="E95" s="6">
        <v>7.5461866499426655E-2</v>
      </c>
      <c r="F95" s="6">
        <v>7.6699541691152104E-2</v>
      </c>
      <c r="G95" s="4">
        <v>5</v>
      </c>
      <c r="H95" s="6">
        <v>6.546186649942666E-2</v>
      </c>
      <c r="I95" s="5">
        <v>6.8859737599999997</v>
      </c>
      <c r="J95" s="1">
        <v>80</v>
      </c>
    </row>
    <row r="96" spans="1:10">
      <c r="A96" s="4" t="s">
        <v>535</v>
      </c>
      <c r="B96" s="4" t="s">
        <v>9</v>
      </c>
      <c r="C96" s="4" t="s">
        <v>86</v>
      </c>
      <c r="D96" s="6">
        <v>144.9</v>
      </c>
      <c r="E96" s="6">
        <v>6.0300800527457454E-2</v>
      </c>
      <c r="F96" s="6">
        <v>4.8148646274956332E-2</v>
      </c>
      <c r="G96" s="4">
        <v>5</v>
      </c>
      <c r="H96" s="6">
        <v>5.0300800527457452E-2</v>
      </c>
      <c r="I96" s="5">
        <v>6.8626262599999999</v>
      </c>
      <c r="J96" s="1">
        <v>79</v>
      </c>
    </row>
    <row r="97" spans="1:10">
      <c r="A97" s="4" t="s">
        <v>535</v>
      </c>
      <c r="B97" s="4" t="s">
        <v>9</v>
      </c>
      <c r="C97" s="4" t="s">
        <v>531</v>
      </c>
      <c r="D97" s="6">
        <v>122.8</v>
      </c>
      <c r="E97" s="6">
        <v>8.9363163664857304E-2</v>
      </c>
      <c r="F97" s="6">
        <v>5.1007756943550697E-2</v>
      </c>
      <c r="G97" s="4">
        <v>5</v>
      </c>
      <c r="H97" s="6">
        <v>7.9363163664857309E-2</v>
      </c>
      <c r="I97" s="5">
        <v>5.72708963</v>
      </c>
      <c r="J97" s="1">
        <v>86</v>
      </c>
    </row>
    <row r="98" spans="1:10">
      <c r="A98" s="4" t="s">
        <v>535</v>
      </c>
      <c r="B98" s="4" t="s">
        <v>9</v>
      </c>
      <c r="C98" s="4" t="s">
        <v>87</v>
      </c>
      <c r="D98" s="6">
        <v>160.6</v>
      </c>
      <c r="E98" s="6">
        <v>3.9371109180996733E-2</v>
      </c>
      <c r="F98" s="6">
        <v>5.6357469896043115E-2</v>
      </c>
      <c r="G98" s="4">
        <v>5</v>
      </c>
      <c r="H98" s="6">
        <v>2.9371109180996731E-2</v>
      </c>
      <c r="I98" s="5">
        <v>6.8205645199999996</v>
      </c>
      <c r="J98" s="1">
        <v>78</v>
      </c>
    </row>
    <row r="99" spans="1:10">
      <c r="A99" s="4" t="s">
        <v>535</v>
      </c>
      <c r="B99" s="4" t="s">
        <v>9</v>
      </c>
      <c r="C99" s="4" t="s">
        <v>532</v>
      </c>
      <c r="D99" s="6">
        <v>198</v>
      </c>
      <c r="E99" s="6">
        <v>9.3368464288468012E-2</v>
      </c>
      <c r="F99" s="6">
        <v>7.48670459584833E-2</v>
      </c>
      <c r="G99" s="4">
        <v>5</v>
      </c>
      <c r="H99" s="6">
        <v>8.3368464288468017E-2</v>
      </c>
      <c r="I99" s="5">
        <v>6.8878787900000003</v>
      </c>
      <c r="J99" s="1">
        <v>77</v>
      </c>
    </row>
    <row r="100" spans="1:10">
      <c r="A100" s="4" t="s">
        <v>535</v>
      </c>
      <c r="B100" s="4" t="s">
        <v>9</v>
      </c>
      <c r="C100" s="4" t="s">
        <v>533</v>
      </c>
      <c r="D100" s="6">
        <v>171.1</v>
      </c>
      <c r="E100" s="6">
        <v>0.13555252112567029</v>
      </c>
      <c r="F100" s="6">
        <v>3.966463581390034E-2</v>
      </c>
      <c r="G100" s="4">
        <v>5</v>
      </c>
      <c r="H100" s="6">
        <v>0.12555252112567028</v>
      </c>
      <c r="I100" s="5">
        <v>6.8975659199999999</v>
      </c>
      <c r="J100" s="1">
        <v>76</v>
      </c>
    </row>
    <row r="101" spans="1:10">
      <c r="A101" s="4" t="s">
        <v>535</v>
      </c>
      <c r="B101" s="4" t="s">
        <v>9</v>
      </c>
      <c r="C101" s="4" t="s">
        <v>94</v>
      </c>
      <c r="D101" s="6">
        <v>148.6</v>
      </c>
      <c r="E101" s="6">
        <v>6.6823418539407875E-2</v>
      </c>
      <c r="F101" s="6">
        <v>3.2835250545123013E-2</v>
      </c>
      <c r="G101" s="4">
        <v>5</v>
      </c>
      <c r="H101" s="6">
        <v>5.6823418539407873E-2</v>
      </c>
      <c r="I101" s="5">
        <v>6.9090909099999998</v>
      </c>
      <c r="J101" s="1">
        <v>75</v>
      </c>
    </row>
    <row r="102" spans="1:10">
      <c r="A102" s="4" t="s">
        <v>535</v>
      </c>
      <c r="B102" s="4" t="s">
        <v>9</v>
      </c>
      <c r="C102" s="4" t="s">
        <v>534</v>
      </c>
      <c r="D102" s="6">
        <v>139.1</v>
      </c>
      <c r="E102" s="6">
        <v>0.17279458770556033</v>
      </c>
      <c r="F102" s="6">
        <v>3.5237239432381239E-2</v>
      </c>
      <c r="G102" s="4">
        <v>5</v>
      </c>
      <c r="H102" s="8">
        <v>0.16279458770556032</v>
      </c>
      <c r="I102" s="5">
        <v>6.9289340099999999</v>
      </c>
      <c r="J102" s="1">
        <v>74</v>
      </c>
    </row>
    <row r="103" spans="1:10">
      <c r="A103" s="4" t="s">
        <v>536</v>
      </c>
      <c r="B103" s="4" t="s">
        <v>9</v>
      </c>
      <c r="C103" s="4" t="s">
        <v>98</v>
      </c>
      <c r="D103" s="6">
        <v>142.30000000000001</v>
      </c>
      <c r="E103" s="6">
        <v>0.18415114341923111</v>
      </c>
      <c r="F103" s="6">
        <v>3.8730159732404346E-2</v>
      </c>
      <c r="G103" s="4">
        <v>5</v>
      </c>
      <c r="H103" s="8">
        <v>0.1741511434192311</v>
      </c>
      <c r="I103" s="5">
        <v>6.9818548399999996</v>
      </c>
      <c r="J103" s="1">
        <v>72</v>
      </c>
    </row>
    <row r="104" spans="1:10">
      <c r="A104" s="1" t="s">
        <v>539</v>
      </c>
      <c r="B104" s="1" t="s">
        <v>538</v>
      </c>
      <c r="C104" s="4" t="s">
        <v>103</v>
      </c>
      <c r="D104" s="6">
        <v>156.30000000000001</v>
      </c>
      <c r="E104" s="6">
        <v>7.7361915048856922E-2</v>
      </c>
      <c r="F104" s="6">
        <v>3.4154995528796556E-2</v>
      </c>
      <c r="G104" s="1">
        <v>5</v>
      </c>
      <c r="H104" s="8">
        <v>6.7361915048856927E-2</v>
      </c>
      <c r="I104" s="4">
        <v>6.9710000000000001</v>
      </c>
      <c r="J104" s="1">
        <v>69</v>
      </c>
    </row>
    <row r="105" spans="1:10">
      <c r="A105" s="1" t="s">
        <v>539</v>
      </c>
      <c r="B105" s="1" t="s">
        <v>538</v>
      </c>
      <c r="C105" s="4" t="s">
        <v>537</v>
      </c>
      <c r="D105" s="6">
        <v>164.6</v>
      </c>
      <c r="E105" s="6">
        <v>9.8358236575224467E-2</v>
      </c>
      <c r="F105" s="6">
        <v>3.5606129598210592E-2</v>
      </c>
      <c r="G105" s="1">
        <v>5</v>
      </c>
      <c r="H105" s="8">
        <v>8.8358236575224472E-2</v>
      </c>
      <c r="I105" s="5">
        <v>6.9461078000000001</v>
      </c>
      <c r="J105" s="1">
        <v>68</v>
      </c>
    </row>
    <row r="106" spans="1:10">
      <c r="A106" s="1" t="s">
        <v>539</v>
      </c>
      <c r="B106" s="1" t="s">
        <v>538</v>
      </c>
      <c r="C106" s="4" t="s">
        <v>105</v>
      </c>
      <c r="D106" s="6">
        <v>159.1</v>
      </c>
      <c r="E106" s="6">
        <v>9.1951634934672732E-2</v>
      </c>
      <c r="F106" s="6">
        <v>4.2118769622652687E-2</v>
      </c>
      <c r="G106" s="1">
        <v>5</v>
      </c>
      <c r="H106" s="8">
        <v>8.1951634934672737E-2</v>
      </c>
      <c r="I106" s="5">
        <v>6.9240890999999998</v>
      </c>
      <c r="J106" s="1">
        <v>67</v>
      </c>
    </row>
    <row r="107" spans="1:10">
      <c r="A107" s="1" t="s">
        <v>539</v>
      </c>
      <c r="B107" s="1" t="s">
        <v>538</v>
      </c>
      <c r="C107" s="4" t="s">
        <v>106</v>
      </c>
      <c r="D107" s="6">
        <v>168.8</v>
      </c>
      <c r="E107" s="6">
        <v>4.5135207625901508E-2</v>
      </c>
      <c r="F107" s="6">
        <v>4.5012961266338886E-2</v>
      </c>
      <c r="G107" s="1">
        <v>5</v>
      </c>
      <c r="H107" s="8">
        <v>3.5135207625901506E-2</v>
      </c>
      <c r="I107" s="5">
        <v>6.9587525000000001</v>
      </c>
      <c r="J107" s="1">
        <v>66</v>
      </c>
    </row>
    <row r="108" spans="1:10">
      <c r="A108" s="1" t="s">
        <v>539</v>
      </c>
      <c r="B108" s="1" t="s">
        <v>538</v>
      </c>
      <c r="C108" s="4" t="s">
        <v>108</v>
      </c>
      <c r="D108" s="6">
        <v>168.4</v>
      </c>
      <c r="E108" s="6">
        <v>6.7752433044399041E-2</v>
      </c>
      <c r="F108" s="6">
        <v>3.3616790865890644E-2</v>
      </c>
      <c r="G108" s="1">
        <v>5</v>
      </c>
      <c r="H108" s="6">
        <v>5.7752433044399039E-2</v>
      </c>
      <c r="I108" s="5">
        <v>6.9576186</v>
      </c>
      <c r="J108" s="1">
        <v>65</v>
      </c>
    </row>
    <row r="109" spans="1:10">
      <c r="A109" s="1" t="s">
        <v>539</v>
      </c>
      <c r="B109" s="1" t="s">
        <v>538</v>
      </c>
      <c r="C109" s="4" t="s">
        <v>112</v>
      </c>
      <c r="D109" s="6">
        <v>148.80000000000001</v>
      </c>
      <c r="E109" s="6">
        <v>0.14593872931270013</v>
      </c>
      <c r="F109" s="6">
        <v>3.1136844103838639E-2</v>
      </c>
      <c r="G109" s="1">
        <v>5</v>
      </c>
      <c r="H109" s="6">
        <v>0.13593872931270012</v>
      </c>
      <c r="I109" s="4">
        <v>6.9539999999999997</v>
      </c>
      <c r="J109" s="1">
        <v>64</v>
      </c>
    </row>
    <row r="110" spans="1:10">
      <c r="A110" s="1" t="s">
        <v>539</v>
      </c>
      <c r="B110" s="1" t="s">
        <v>538</v>
      </c>
      <c r="C110" s="4" t="s">
        <v>114</v>
      </c>
      <c r="D110" s="6">
        <v>165.8</v>
      </c>
      <c r="E110" s="6">
        <v>8.0252182081097523E-2</v>
      </c>
      <c r="F110" s="6">
        <v>1.2866395768283934E-2</v>
      </c>
      <c r="G110" s="1">
        <v>5</v>
      </c>
      <c r="H110" s="6">
        <v>7.0252182081097528E-2</v>
      </c>
      <c r="I110" s="23" t="s">
        <v>333</v>
      </c>
      <c r="J110" s="1">
        <v>63</v>
      </c>
    </row>
    <row r="111" spans="1:10">
      <c r="A111" s="1" t="s">
        <v>539</v>
      </c>
      <c r="B111" s="1" t="s">
        <v>538</v>
      </c>
      <c r="C111" s="4" t="s">
        <v>127</v>
      </c>
      <c r="D111" s="6">
        <v>134.4</v>
      </c>
      <c r="E111" s="6">
        <v>0.19828238891961281</v>
      </c>
      <c r="F111" s="6">
        <v>4.1020423795707299E-2</v>
      </c>
      <c r="G111" s="1">
        <v>5</v>
      </c>
      <c r="H111" s="6">
        <v>0.1882823889196128</v>
      </c>
      <c r="I111" s="5">
        <v>6.9444444000000001</v>
      </c>
      <c r="J111" s="1">
        <v>62</v>
      </c>
    </row>
    <row r="112" spans="1:10">
      <c r="A112" s="22" t="s">
        <v>529</v>
      </c>
      <c r="B112" s="1" t="s">
        <v>9</v>
      </c>
      <c r="C112" s="1" t="s">
        <v>134</v>
      </c>
      <c r="D112" s="1">
        <v>101.2</v>
      </c>
      <c r="E112" s="8">
        <v>0.17396415866299808</v>
      </c>
      <c r="F112" s="8">
        <v>3.8684888232341397E-2</v>
      </c>
      <c r="G112" s="1">
        <v>5</v>
      </c>
      <c r="H112" s="8">
        <v>0.16396415866299807</v>
      </c>
      <c r="I112" s="7">
        <v>5.672719975920538</v>
      </c>
      <c r="J112" s="1">
        <v>52</v>
      </c>
    </row>
    <row r="113" spans="1:10">
      <c r="A113" s="22" t="s">
        <v>529</v>
      </c>
      <c r="B113" s="1" t="s">
        <v>9</v>
      </c>
      <c r="C113" s="1" t="s">
        <v>135</v>
      </c>
      <c r="D113" s="1">
        <v>103.2</v>
      </c>
      <c r="E113" s="8">
        <v>0.16556999996952815</v>
      </c>
      <c r="F113" s="8">
        <v>6.6886000102297671E-2</v>
      </c>
      <c r="G113" s="1">
        <v>5</v>
      </c>
      <c r="H113" s="8">
        <v>0.15556999996952814</v>
      </c>
      <c r="I113" s="7">
        <v>5.6331433224755703</v>
      </c>
      <c r="J113" s="1">
        <v>51</v>
      </c>
    </row>
    <row r="114" spans="1:10">
      <c r="A114" s="22" t="s">
        <v>529</v>
      </c>
      <c r="B114" s="1" t="s">
        <v>9</v>
      </c>
      <c r="C114" s="1" t="s">
        <v>136</v>
      </c>
      <c r="D114" s="1">
        <v>115</v>
      </c>
      <c r="E114" s="8">
        <v>0.14458220559698809</v>
      </c>
      <c r="F114" s="8">
        <v>5.117976278319273E-2</v>
      </c>
      <c r="G114" s="1">
        <v>5</v>
      </c>
      <c r="H114" s="8">
        <v>0.13458220559698808</v>
      </c>
      <c r="I114" s="7">
        <v>5.651260504201681</v>
      </c>
      <c r="J114" s="1">
        <v>50</v>
      </c>
    </row>
    <row r="115" spans="1:10">
      <c r="A115" s="22" t="s">
        <v>529</v>
      </c>
      <c r="B115" s="1" t="s">
        <v>9</v>
      </c>
      <c r="C115" s="1" t="s">
        <v>137</v>
      </c>
      <c r="D115" s="1">
        <v>104.7</v>
      </c>
      <c r="E115" s="8">
        <v>-9.4386433879889431E-2</v>
      </c>
      <c r="F115" s="8">
        <v>9.0268946990522264E-2</v>
      </c>
      <c r="G115" s="1">
        <v>5</v>
      </c>
      <c r="H115" s="8">
        <v>-0.10438643387988943</v>
      </c>
      <c r="I115" s="7">
        <v>5.6298096395301735</v>
      </c>
      <c r="J115" s="1">
        <v>49</v>
      </c>
    </row>
    <row r="116" spans="1:10">
      <c r="A116" s="22" t="s">
        <v>529</v>
      </c>
      <c r="B116" s="1" t="s">
        <v>9</v>
      </c>
      <c r="C116" s="1" t="s">
        <v>139</v>
      </c>
      <c r="D116" s="1">
        <v>92.14</v>
      </c>
      <c r="E116" s="8">
        <v>0.39357774763606468</v>
      </c>
      <c r="F116" s="8">
        <v>4.7846415308444266E-2</v>
      </c>
      <c r="G116" s="1">
        <v>5</v>
      </c>
      <c r="H116" s="8">
        <v>0.38357774763606467</v>
      </c>
      <c r="I116" s="7">
        <v>5.6404336478618751</v>
      </c>
      <c r="J116" s="1">
        <v>48</v>
      </c>
    </row>
    <row r="117" spans="1:10">
      <c r="A117" s="22" t="s">
        <v>529</v>
      </c>
      <c r="B117" s="1" t="s">
        <v>9</v>
      </c>
      <c r="C117" s="1" t="s">
        <v>140</v>
      </c>
      <c r="D117" s="1">
        <v>86.84</v>
      </c>
      <c r="E117" s="8">
        <v>0.30735575290710138</v>
      </c>
      <c r="F117" s="8">
        <v>7.3258753696952533E-2</v>
      </c>
      <c r="G117" s="1">
        <v>5</v>
      </c>
      <c r="H117" s="8">
        <v>0.29735575290710137</v>
      </c>
      <c r="I117" s="7">
        <v>5.6348966212808866</v>
      </c>
      <c r="J117" s="1">
        <v>47</v>
      </c>
    </row>
    <row r="118" spans="1:10">
      <c r="A118" s="22" t="s">
        <v>529</v>
      </c>
      <c r="B118" s="1" t="s">
        <v>9</v>
      </c>
      <c r="C118" s="1" t="s">
        <v>144</v>
      </c>
      <c r="D118" s="1">
        <v>101.6</v>
      </c>
      <c r="E118" s="8">
        <v>0.1544014804693683</v>
      </c>
      <c r="F118" s="8">
        <v>2.1944873463960034E-2</v>
      </c>
      <c r="G118" s="1">
        <v>5</v>
      </c>
      <c r="H118" s="8">
        <v>0.14440148046936829</v>
      </c>
      <c r="I118" s="7">
        <v>5.5798774977407373</v>
      </c>
      <c r="J118" s="1">
        <v>46</v>
      </c>
    </row>
    <row r="119" spans="1:10">
      <c r="A119" s="22" t="s">
        <v>529</v>
      </c>
      <c r="B119" s="1" t="s">
        <v>9</v>
      </c>
      <c r="C119" s="1" t="s">
        <v>142</v>
      </c>
      <c r="D119" s="1">
        <v>102.7</v>
      </c>
      <c r="E119" s="8">
        <v>8.9392246913377882E-2</v>
      </c>
      <c r="F119" s="8">
        <v>6.9467357343089122E-3</v>
      </c>
      <c r="G119" s="1">
        <v>5</v>
      </c>
      <c r="H119" s="8">
        <v>7.9392246913377887E-2</v>
      </c>
      <c r="I119" s="7">
        <v>5.615654791771199</v>
      </c>
      <c r="J119" s="1">
        <v>45</v>
      </c>
    </row>
    <row r="120" spans="1:10">
      <c r="A120" s="22" t="s">
        <v>529</v>
      </c>
      <c r="B120" s="1" t="s">
        <v>9</v>
      </c>
      <c r="C120" s="1" t="s">
        <v>141</v>
      </c>
      <c r="D120" s="1">
        <v>128.80000000000001</v>
      </c>
      <c r="E120" s="8">
        <v>6.8459835359746535E-2</v>
      </c>
      <c r="F120" s="8">
        <v>1.6190733875934268E-2</v>
      </c>
      <c r="G120" s="1">
        <v>5</v>
      </c>
      <c r="H120" s="8">
        <v>5.8459835359746533E-2</v>
      </c>
      <c r="I120" s="7">
        <v>5.6272912423625252</v>
      </c>
      <c r="J120" s="1">
        <v>44</v>
      </c>
    </row>
    <row r="121" spans="1:10">
      <c r="A121" s="22" t="s">
        <v>530</v>
      </c>
      <c r="B121" s="1" t="s">
        <v>9</v>
      </c>
      <c r="C121" s="1" t="s">
        <v>138</v>
      </c>
      <c r="D121" s="1">
        <v>104.9</v>
      </c>
      <c r="E121" s="8">
        <v>0.33352696974488949</v>
      </c>
      <c r="F121" s="8">
        <v>4.0898942169487897E-2</v>
      </c>
      <c r="G121" s="1">
        <v>5</v>
      </c>
      <c r="H121" s="8">
        <v>0.3435269697448895</v>
      </c>
      <c r="I121" s="7">
        <v>5.5785081917166996</v>
      </c>
      <c r="J121" s="1">
        <v>39</v>
      </c>
    </row>
    <row r="122" spans="1:10">
      <c r="A122" s="22" t="s">
        <v>530</v>
      </c>
      <c r="B122" s="1" t="s">
        <v>9</v>
      </c>
      <c r="C122" s="1" t="s">
        <v>145</v>
      </c>
      <c r="D122" s="1">
        <v>97.8</v>
      </c>
      <c r="E122" s="8">
        <v>0.24420229868773347</v>
      </c>
      <c r="F122" s="8">
        <v>5.8672276847950455E-2</v>
      </c>
      <c r="G122" s="1">
        <v>5</v>
      </c>
      <c r="H122" s="8">
        <v>0.25420229868773347</v>
      </c>
      <c r="I122" s="7">
        <v>5.5637876788795291</v>
      </c>
      <c r="J122" s="1">
        <v>38</v>
      </c>
    </row>
    <row r="123" spans="1:10">
      <c r="A123" s="22" t="s">
        <v>530</v>
      </c>
      <c r="B123" s="1" t="s">
        <v>9</v>
      </c>
      <c r="C123" s="1" t="s">
        <v>146</v>
      </c>
      <c r="D123" s="1">
        <v>107.3</v>
      </c>
      <c r="E123" s="8">
        <v>0.15804054904158149</v>
      </c>
      <c r="F123" s="8">
        <v>1.4105125774128861E-2</v>
      </c>
      <c r="G123" s="1">
        <v>5</v>
      </c>
      <c r="H123" s="8">
        <v>0.1680405490415815</v>
      </c>
      <c r="I123" s="7">
        <v>5.5689532880737671</v>
      </c>
      <c r="J123" s="1">
        <v>37</v>
      </c>
    </row>
    <row r="124" spans="1:10">
      <c r="A124" s="1" t="s">
        <v>527</v>
      </c>
      <c r="B124" s="1" t="s">
        <v>9</v>
      </c>
      <c r="C124" s="1" t="s">
        <v>526</v>
      </c>
      <c r="D124" s="1">
        <v>92.6</v>
      </c>
      <c r="E124" s="8">
        <v>0.11940111706041368</v>
      </c>
      <c r="F124" s="8">
        <v>4.9041469300773938E-2</v>
      </c>
      <c r="G124" s="1">
        <v>5</v>
      </c>
      <c r="H124" s="8">
        <v>0.10940111706041368</v>
      </c>
      <c r="I124" s="7">
        <v>5.6225099601593618</v>
      </c>
      <c r="J124" s="1">
        <v>32</v>
      </c>
    </row>
    <row r="125" spans="1:10">
      <c r="A125" s="1" t="s">
        <v>527</v>
      </c>
      <c r="B125" s="1" t="s">
        <v>9</v>
      </c>
      <c r="C125" s="1" t="s">
        <v>172</v>
      </c>
      <c r="D125" s="8">
        <v>113.3</v>
      </c>
      <c r="E125" s="8">
        <v>0.14218976358457702</v>
      </c>
      <c r="F125" s="8">
        <v>1.4113956148551625E-2</v>
      </c>
      <c r="G125" s="1">
        <v>5</v>
      </c>
      <c r="H125" s="8">
        <v>0.13218976358457701</v>
      </c>
      <c r="I125" s="7">
        <v>5.6392117230924708</v>
      </c>
      <c r="J125" s="1">
        <v>31</v>
      </c>
    </row>
    <row r="126" spans="1:10">
      <c r="A126" s="1" t="s">
        <v>527</v>
      </c>
      <c r="B126" s="1" t="s">
        <v>9</v>
      </c>
      <c r="C126" s="1" t="s">
        <v>168</v>
      </c>
      <c r="D126" s="8">
        <v>91.91</v>
      </c>
      <c r="E126" s="8">
        <v>0.11485611829074038</v>
      </c>
      <c r="F126" s="8">
        <v>3.6414390142866494E-2</v>
      </c>
      <c r="G126" s="1">
        <v>5</v>
      </c>
      <c r="H126" s="8">
        <v>0.10485611829074039</v>
      </c>
      <c r="I126" s="7">
        <v>5.6309403437815968</v>
      </c>
      <c r="J126" s="1">
        <v>30</v>
      </c>
    </row>
    <row r="127" spans="1:10">
      <c r="A127" s="1" t="s">
        <v>527</v>
      </c>
      <c r="B127" s="1" t="s">
        <v>9</v>
      </c>
      <c r="C127" s="1" t="s">
        <v>1355</v>
      </c>
      <c r="D127" s="8">
        <v>154.69999999999999</v>
      </c>
      <c r="E127" s="8">
        <v>0.16381367727000828</v>
      </c>
      <c r="F127" s="8">
        <v>4.0958073810438776E-2</v>
      </c>
      <c r="G127" s="1">
        <v>5</v>
      </c>
      <c r="H127" s="8">
        <v>0.15381367727000828</v>
      </c>
      <c r="I127" s="7">
        <v>5.6615634188380817</v>
      </c>
      <c r="J127" s="1">
        <v>29</v>
      </c>
    </row>
    <row r="128" spans="1:10">
      <c r="A128" s="1" t="s">
        <v>527</v>
      </c>
      <c r="B128" s="1" t="s">
        <v>9</v>
      </c>
      <c r="C128" s="1" t="s">
        <v>169</v>
      </c>
      <c r="D128" s="8">
        <v>99.31</v>
      </c>
      <c r="E128" s="8">
        <v>0.16544966385123594</v>
      </c>
      <c r="F128" s="8">
        <v>9.6955284558053925E-2</v>
      </c>
      <c r="G128" s="1">
        <v>4</v>
      </c>
      <c r="H128" s="8">
        <v>0.15544966385123593</v>
      </c>
      <c r="I128" s="7">
        <v>5.7319545823195455</v>
      </c>
      <c r="J128" s="1">
        <v>28</v>
      </c>
    </row>
    <row r="129" spans="1:10">
      <c r="A129" s="1" t="s">
        <v>527</v>
      </c>
      <c r="B129" s="1" t="s">
        <v>9</v>
      </c>
      <c r="C129" s="1" t="s">
        <v>170</v>
      </c>
      <c r="D129" s="8">
        <v>102.9</v>
      </c>
      <c r="E129" s="8">
        <v>0.10375616019817624</v>
      </c>
      <c r="F129" s="8">
        <v>4.6337987981460632E-2</v>
      </c>
      <c r="G129" s="1">
        <v>5</v>
      </c>
      <c r="H129" s="8">
        <v>9.3756160198176244E-2</v>
      </c>
      <c r="I129" s="7">
        <v>5.6551584898041591</v>
      </c>
      <c r="J129" s="1">
        <v>27</v>
      </c>
    </row>
    <row r="130" spans="1:10">
      <c r="A130" s="1" t="s">
        <v>528</v>
      </c>
      <c r="B130" s="1" t="s">
        <v>9</v>
      </c>
      <c r="C130" s="1" t="s">
        <v>166</v>
      </c>
      <c r="D130" s="1">
        <v>139.30000000000001</v>
      </c>
      <c r="E130" s="8">
        <v>0.16216944228917285</v>
      </c>
      <c r="F130" s="8">
        <v>2.7890897126639912E-2</v>
      </c>
      <c r="G130" s="1">
        <v>5</v>
      </c>
      <c r="H130" s="8">
        <v>0.15216944228917284</v>
      </c>
      <c r="I130" s="7">
        <v>5.569159162197713</v>
      </c>
      <c r="J130" s="1">
        <v>22</v>
      </c>
    </row>
    <row r="131" spans="1:10">
      <c r="A131" s="1" t="s">
        <v>528</v>
      </c>
      <c r="B131" s="1" t="s">
        <v>9</v>
      </c>
      <c r="C131" s="1" t="s">
        <v>164</v>
      </c>
      <c r="D131" s="1">
        <v>103.1</v>
      </c>
      <c r="E131" s="8">
        <v>0.11703128532920548</v>
      </c>
      <c r="F131" s="8">
        <v>3.3315652577458298E-2</v>
      </c>
      <c r="G131" s="1">
        <v>5</v>
      </c>
      <c r="H131" s="8">
        <v>0.10703128532920549</v>
      </c>
      <c r="I131" s="7">
        <v>5.6112062884208402</v>
      </c>
      <c r="J131" s="1">
        <v>21</v>
      </c>
    </row>
    <row r="132" spans="1:10">
      <c r="A132" s="1" t="s">
        <v>180</v>
      </c>
      <c r="B132" s="1" t="s">
        <v>379</v>
      </c>
      <c r="C132" s="3" t="s">
        <v>181</v>
      </c>
      <c r="D132" s="3">
        <v>84</v>
      </c>
      <c r="E132" s="3">
        <v>7.0000000000000007E-2</v>
      </c>
      <c r="F132" s="3">
        <v>7.0000000000000007E-2</v>
      </c>
      <c r="I132" s="3">
        <v>8.42</v>
      </c>
      <c r="J132" s="1">
        <v>17</v>
      </c>
    </row>
    <row r="133" spans="1:10">
      <c r="A133" s="1" t="s">
        <v>180</v>
      </c>
      <c r="B133" s="1" t="s">
        <v>379</v>
      </c>
      <c r="C133" s="3" t="s">
        <v>182</v>
      </c>
      <c r="D133" s="3">
        <v>68</v>
      </c>
      <c r="E133" s="3">
        <v>0.1</v>
      </c>
      <c r="F133" s="3">
        <v>0.08</v>
      </c>
      <c r="I133" s="3">
        <v>7.58</v>
      </c>
      <c r="J133" s="1">
        <v>16</v>
      </c>
    </row>
    <row r="134" spans="1:10">
      <c r="A134" s="1" t="s">
        <v>180</v>
      </c>
      <c r="B134" s="1" t="s">
        <v>379</v>
      </c>
      <c r="C134" s="3" t="s">
        <v>183</v>
      </c>
      <c r="D134" s="3">
        <v>76</v>
      </c>
      <c r="E134" s="3">
        <v>0.11</v>
      </c>
      <c r="F134" s="3">
        <v>0.06</v>
      </c>
      <c r="I134" s="3">
        <v>9.24</v>
      </c>
      <c r="J134" s="1">
        <v>15</v>
      </c>
    </row>
    <row r="135" spans="1:10">
      <c r="A135" s="1" t="s">
        <v>180</v>
      </c>
      <c r="B135" s="1" t="s">
        <v>379</v>
      </c>
      <c r="C135" s="3" t="s">
        <v>184</v>
      </c>
      <c r="D135" s="3">
        <v>258</v>
      </c>
      <c r="E135" s="3">
        <v>0.05</v>
      </c>
      <c r="F135" s="3">
        <v>0.03</v>
      </c>
      <c r="I135" s="3">
        <v>8.39</v>
      </c>
      <c r="J135" s="1">
        <v>14</v>
      </c>
    </row>
    <row r="136" spans="1:10">
      <c r="A136" s="1" t="s">
        <v>185</v>
      </c>
      <c r="B136" s="1" t="s">
        <v>379</v>
      </c>
      <c r="C136" s="3" t="s">
        <v>186</v>
      </c>
      <c r="D136" s="3">
        <v>69</v>
      </c>
      <c r="E136" s="3">
        <v>0.14000000000000001</v>
      </c>
      <c r="F136" s="3">
        <v>0.04</v>
      </c>
      <c r="I136" s="3">
        <v>8.25</v>
      </c>
      <c r="J136" s="1">
        <v>11</v>
      </c>
    </row>
    <row r="137" spans="1:10">
      <c r="A137" s="1" t="s">
        <v>185</v>
      </c>
      <c r="B137" s="1" t="s">
        <v>379</v>
      </c>
      <c r="C137" s="3" t="s">
        <v>187</v>
      </c>
      <c r="D137" s="3">
        <v>109</v>
      </c>
      <c r="E137" s="3">
        <v>0.04</v>
      </c>
      <c r="F137" s="3">
        <v>7.0000000000000007E-2</v>
      </c>
      <c r="I137" s="3">
        <v>6.66</v>
      </c>
      <c r="J137" s="1">
        <v>10</v>
      </c>
    </row>
    <row r="138" spans="1:10">
      <c r="A138" s="1" t="s">
        <v>454</v>
      </c>
      <c r="B138" s="1" t="s">
        <v>385</v>
      </c>
      <c r="C138" s="1" t="s">
        <v>455</v>
      </c>
      <c r="E138" s="1">
        <v>0.09</v>
      </c>
      <c r="F138" s="1">
        <v>0.03</v>
      </c>
      <c r="G138" s="1" t="s">
        <v>433</v>
      </c>
      <c r="J138" s="1">
        <v>5</v>
      </c>
    </row>
    <row r="139" spans="1:10">
      <c r="A139" s="1" t="s">
        <v>456</v>
      </c>
      <c r="B139" s="1" t="s">
        <v>385</v>
      </c>
      <c r="C139" s="1" t="s">
        <v>457</v>
      </c>
      <c r="E139" s="1">
        <v>0.09</v>
      </c>
      <c r="F139" s="1">
        <v>0.03</v>
      </c>
      <c r="G139" s="1" t="s">
        <v>433</v>
      </c>
      <c r="J139" s="1">
        <v>4</v>
      </c>
    </row>
    <row r="140" spans="1:10">
      <c r="A140" s="1" t="s">
        <v>456</v>
      </c>
      <c r="B140" s="1" t="s">
        <v>385</v>
      </c>
      <c r="C140" s="1" t="s">
        <v>458</v>
      </c>
      <c r="E140" s="1">
        <v>0.12</v>
      </c>
      <c r="F140" s="1">
        <v>0.05</v>
      </c>
      <c r="G140" s="1" t="s">
        <v>433</v>
      </c>
      <c r="J140" s="1">
        <v>3</v>
      </c>
    </row>
    <row r="141" spans="1:10">
      <c r="A141" s="1" t="s">
        <v>456</v>
      </c>
      <c r="B141" s="1" t="s">
        <v>385</v>
      </c>
      <c r="C141" s="1" t="s">
        <v>459</v>
      </c>
      <c r="E141" s="1">
        <v>0.06</v>
      </c>
      <c r="F141" s="1">
        <v>0.01</v>
      </c>
      <c r="G141" s="1" t="s">
        <v>433</v>
      </c>
      <c r="J141" s="1">
        <v>2</v>
      </c>
    </row>
    <row r="142" spans="1:10">
      <c r="A142" s="1" t="s">
        <v>456</v>
      </c>
      <c r="B142" s="1" t="s">
        <v>385</v>
      </c>
      <c r="C142" s="1" t="s">
        <v>460</v>
      </c>
      <c r="E142" s="1">
        <v>7.0000000000000007E-2</v>
      </c>
      <c r="F142" s="1">
        <v>0.04</v>
      </c>
      <c r="G142" s="1" t="s">
        <v>433</v>
      </c>
      <c r="J142" s="1">
        <v>1</v>
      </c>
    </row>
    <row r="143" spans="1:10">
      <c r="A143" s="1" t="s">
        <v>456</v>
      </c>
      <c r="B143" s="1" t="s">
        <v>385</v>
      </c>
      <c r="C143" s="1" t="s">
        <v>461</v>
      </c>
      <c r="E143" s="1">
        <v>0.06</v>
      </c>
      <c r="F143" s="1">
        <v>0.05</v>
      </c>
      <c r="G143" s="1" t="s">
        <v>433</v>
      </c>
      <c r="J143" s="1">
        <v>0</v>
      </c>
    </row>
    <row r="144" spans="1:10">
      <c r="A144" s="1" t="s">
        <v>456</v>
      </c>
      <c r="B144" s="1" t="s">
        <v>385</v>
      </c>
      <c r="C144" s="1" t="s">
        <v>462</v>
      </c>
      <c r="E144" s="1">
        <v>0.02</v>
      </c>
      <c r="F144" s="1">
        <v>0.02</v>
      </c>
      <c r="G144" s="1" t="s">
        <v>433</v>
      </c>
      <c r="J144" s="1">
        <v>-1</v>
      </c>
    </row>
    <row r="145" spans="1:10">
      <c r="A145" s="1" t="s">
        <v>456</v>
      </c>
      <c r="B145" s="1" t="s">
        <v>385</v>
      </c>
      <c r="C145" s="1" t="s">
        <v>463</v>
      </c>
      <c r="E145" s="1">
        <v>0.06</v>
      </c>
      <c r="F145" s="1">
        <v>0.03</v>
      </c>
      <c r="G145" s="1" t="s">
        <v>433</v>
      </c>
      <c r="J145" s="1">
        <v>-2</v>
      </c>
    </row>
    <row r="146" spans="1:10">
      <c r="A146" s="1" t="s">
        <v>464</v>
      </c>
      <c r="B146" s="1" t="s">
        <v>385</v>
      </c>
      <c r="C146" s="1" t="s">
        <v>465</v>
      </c>
      <c r="E146" s="1">
        <v>0.04</v>
      </c>
      <c r="F146" s="1">
        <v>0.01</v>
      </c>
      <c r="G146" s="1" t="s">
        <v>433</v>
      </c>
      <c r="J146" s="1">
        <v>-7</v>
      </c>
    </row>
    <row r="147" spans="1:10">
      <c r="A147" s="1" t="s">
        <v>466</v>
      </c>
      <c r="B147" s="1" t="s">
        <v>385</v>
      </c>
      <c r="C147" s="1" t="s">
        <v>467</v>
      </c>
      <c r="E147" s="1">
        <v>0.04</v>
      </c>
      <c r="F147" s="1">
        <v>0.09</v>
      </c>
      <c r="G147" s="1" t="s">
        <v>433</v>
      </c>
      <c r="J147" s="1">
        <v>-8</v>
      </c>
    </row>
    <row r="148" spans="1:10">
      <c r="A148" s="1" t="s">
        <v>468</v>
      </c>
      <c r="B148" s="1" t="s">
        <v>385</v>
      </c>
      <c r="C148" s="1" t="s">
        <v>469</v>
      </c>
      <c r="E148" s="1">
        <v>0.08</v>
      </c>
      <c r="F148" s="1">
        <v>0.01</v>
      </c>
      <c r="G148" s="1" t="s">
        <v>433</v>
      </c>
      <c r="J148" s="1">
        <v>-13</v>
      </c>
    </row>
    <row r="149" spans="1:10">
      <c r="A149" s="1" t="s">
        <v>470</v>
      </c>
      <c r="B149" s="1" t="s">
        <v>385</v>
      </c>
      <c r="C149" s="1" t="s">
        <v>471</v>
      </c>
      <c r="E149" s="1">
        <v>0.08</v>
      </c>
      <c r="F149" s="1">
        <v>0.02</v>
      </c>
      <c r="G149" s="1" t="s">
        <v>433</v>
      </c>
      <c r="J149" s="1">
        <v>-14</v>
      </c>
    </row>
    <row r="150" spans="1:10">
      <c r="A150" s="1" t="s">
        <v>472</v>
      </c>
      <c r="B150" s="1" t="s">
        <v>385</v>
      </c>
      <c r="C150" s="1" t="s">
        <v>473</v>
      </c>
      <c r="E150" s="1">
        <v>0.04</v>
      </c>
      <c r="F150" s="1">
        <v>0</v>
      </c>
      <c r="G150" s="1" t="s">
        <v>433</v>
      </c>
      <c r="J150" s="1">
        <v>-19</v>
      </c>
    </row>
    <row r="151" spans="1:10">
      <c r="A151" s="1" t="s">
        <v>474</v>
      </c>
      <c r="B151" s="1" t="s">
        <v>385</v>
      </c>
      <c r="C151" s="1" t="s">
        <v>475</v>
      </c>
      <c r="E151" s="1">
        <v>0.05</v>
      </c>
      <c r="F151" s="1">
        <v>0.03</v>
      </c>
      <c r="G151" s="1" t="s">
        <v>433</v>
      </c>
      <c r="J151" s="1">
        <v>-20</v>
      </c>
    </row>
    <row r="152" spans="1:10">
      <c r="A152" s="1" t="s">
        <v>474</v>
      </c>
      <c r="B152" s="1" t="s">
        <v>385</v>
      </c>
      <c r="C152" s="1" t="s">
        <v>476</v>
      </c>
      <c r="E152" s="1">
        <v>7.0000000000000007E-2</v>
      </c>
      <c r="F152" s="1">
        <v>0.04</v>
      </c>
      <c r="G152" s="1" t="s">
        <v>433</v>
      </c>
      <c r="J152" s="1">
        <v>-21</v>
      </c>
    </row>
    <row r="153" spans="1:10">
      <c r="A153" s="1" t="s">
        <v>477</v>
      </c>
      <c r="B153" s="1" t="s">
        <v>385</v>
      </c>
      <c r="C153" s="1" t="s">
        <v>478</v>
      </c>
      <c r="E153" s="1">
        <v>0.1</v>
      </c>
      <c r="F153" s="1">
        <v>0.02</v>
      </c>
      <c r="G153" s="1" t="s">
        <v>433</v>
      </c>
      <c r="J153" s="1">
        <v>-26</v>
      </c>
    </row>
    <row r="154" spans="1:10">
      <c r="A154" s="1" t="s">
        <v>479</v>
      </c>
      <c r="B154" s="1" t="s">
        <v>385</v>
      </c>
      <c r="C154" s="1" t="s">
        <v>480</v>
      </c>
      <c r="E154" s="1">
        <v>0.06</v>
      </c>
      <c r="F154" s="1">
        <v>0.05</v>
      </c>
      <c r="G154" s="1" t="s">
        <v>433</v>
      </c>
      <c r="J154" s="1">
        <v>-27</v>
      </c>
    </row>
    <row r="155" spans="1:10">
      <c r="A155" s="1" t="s">
        <v>479</v>
      </c>
      <c r="B155" s="1" t="s">
        <v>385</v>
      </c>
      <c r="C155" s="1" t="s">
        <v>481</v>
      </c>
      <c r="E155" s="1">
        <v>0</v>
      </c>
      <c r="F155" s="1">
        <v>0.03</v>
      </c>
      <c r="G155" s="1" t="s">
        <v>433</v>
      </c>
      <c r="J155" s="1">
        <v>-28</v>
      </c>
    </row>
    <row r="156" spans="1:10">
      <c r="A156" s="2" t="s">
        <v>482</v>
      </c>
      <c r="B156" s="2" t="s">
        <v>385</v>
      </c>
      <c r="C156" s="2"/>
      <c r="D156" s="2"/>
      <c r="E156" s="2">
        <v>0.06</v>
      </c>
      <c r="F156" s="2">
        <v>0.06</v>
      </c>
      <c r="G156" s="2" t="s">
        <v>483</v>
      </c>
      <c r="H156" s="2"/>
      <c r="J156" s="1">
        <v>-32</v>
      </c>
    </row>
    <row r="157" spans="1:10">
      <c r="A157" s="21" t="s">
        <v>484</v>
      </c>
      <c r="B157" s="1" t="s">
        <v>379</v>
      </c>
      <c r="C157" s="1" t="s">
        <v>485</v>
      </c>
      <c r="D157" s="21">
        <v>25.1</v>
      </c>
      <c r="E157" s="21">
        <v>0.14000000000000001</v>
      </c>
      <c r="F157" s="21">
        <v>7.0000000000000007E-2</v>
      </c>
      <c r="G157" s="21">
        <v>5</v>
      </c>
      <c r="H157" s="21"/>
      <c r="I157" s="21">
        <v>42.4</v>
      </c>
      <c r="J157" s="1">
        <v>-42</v>
      </c>
    </row>
    <row r="158" spans="1:10">
      <c r="A158" s="21" t="s">
        <v>486</v>
      </c>
      <c r="B158" s="1" t="s">
        <v>379</v>
      </c>
      <c r="C158" s="1" t="s">
        <v>485</v>
      </c>
      <c r="D158" s="21">
        <v>10.5</v>
      </c>
      <c r="E158" s="21">
        <v>0.15</v>
      </c>
      <c r="F158" s="21">
        <v>0.03</v>
      </c>
      <c r="G158" s="21">
        <v>5</v>
      </c>
      <c r="H158" s="21"/>
      <c r="I158" s="21">
        <v>40.9</v>
      </c>
      <c r="J158" s="1">
        <v>-43</v>
      </c>
    </row>
    <row r="159" spans="1:10">
      <c r="A159" s="21" t="s">
        <v>487</v>
      </c>
      <c r="B159" s="1" t="s">
        <v>379</v>
      </c>
      <c r="C159" s="1" t="s">
        <v>485</v>
      </c>
      <c r="D159" s="21">
        <v>43.9</v>
      </c>
      <c r="E159" s="21">
        <v>0.3</v>
      </c>
      <c r="F159" s="21">
        <v>0.03</v>
      </c>
      <c r="G159" s="21">
        <v>5</v>
      </c>
      <c r="H159" s="21"/>
      <c r="I159" s="21">
        <v>38.299999999999997</v>
      </c>
      <c r="J159" s="1">
        <v>-44</v>
      </c>
    </row>
    <row r="160" spans="1:10">
      <c r="A160" s="21" t="s">
        <v>488</v>
      </c>
      <c r="B160" s="1" t="s">
        <v>379</v>
      </c>
      <c r="C160" s="1" t="s">
        <v>485</v>
      </c>
      <c r="D160" s="21">
        <v>14.6</v>
      </c>
      <c r="E160" s="21">
        <v>0.25</v>
      </c>
      <c r="F160" s="21">
        <v>0.04</v>
      </c>
      <c r="G160" s="21">
        <v>5</v>
      </c>
      <c r="H160" s="21"/>
      <c r="I160" s="21">
        <v>41.2</v>
      </c>
      <c r="J160" s="1">
        <v>-45</v>
      </c>
    </row>
    <row r="161" spans="1:10">
      <c r="A161" s="21" t="s">
        <v>489</v>
      </c>
      <c r="B161" s="1" t="s">
        <v>379</v>
      </c>
      <c r="C161" s="1" t="s">
        <v>485</v>
      </c>
      <c r="D161" s="21">
        <v>46.7</v>
      </c>
      <c r="E161" s="21">
        <v>0.22</v>
      </c>
      <c r="F161" s="21">
        <v>7.0000000000000007E-2</v>
      </c>
      <c r="G161" s="21">
        <v>6</v>
      </c>
      <c r="H161" s="21"/>
      <c r="I161" s="21">
        <v>38.5</v>
      </c>
      <c r="J161" s="1">
        <v>-46</v>
      </c>
    </row>
    <row r="162" spans="1:10">
      <c r="A162" s="21" t="s">
        <v>490</v>
      </c>
      <c r="B162" s="1" t="s">
        <v>379</v>
      </c>
      <c r="C162" s="1" t="s">
        <v>485</v>
      </c>
      <c r="D162" s="21">
        <v>25.8</v>
      </c>
      <c r="E162" s="21">
        <v>0.49</v>
      </c>
      <c r="F162" s="21">
        <v>0.05</v>
      </c>
      <c r="G162" s="21">
        <v>5</v>
      </c>
      <c r="H162" s="21"/>
      <c r="I162" s="21">
        <v>39.700000000000003</v>
      </c>
      <c r="J162" s="1">
        <v>-47</v>
      </c>
    </row>
    <row r="163" spans="1:10">
      <c r="A163" s="21" t="s">
        <v>491</v>
      </c>
      <c r="B163" s="1" t="s">
        <v>379</v>
      </c>
      <c r="C163" s="1" t="s">
        <v>485</v>
      </c>
      <c r="D163" s="21">
        <v>45</v>
      </c>
      <c r="E163" s="21">
        <v>0.68</v>
      </c>
      <c r="F163" s="21">
        <v>0.04</v>
      </c>
      <c r="G163" s="21">
        <v>5</v>
      </c>
      <c r="H163" s="21"/>
      <c r="I163" s="21">
        <v>43</v>
      </c>
      <c r="J163" s="1">
        <v>-48</v>
      </c>
    </row>
    <row r="164" spans="1:10">
      <c r="A164" s="21" t="s">
        <v>492</v>
      </c>
      <c r="B164" s="1" t="s">
        <v>379</v>
      </c>
      <c r="C164" s="1" t="s">
        <v>485</v>
      </c>
      <c r="D164" s="21">
        <v>11.9</v>
      </c>
      <c r="E164" s="21">
        <v>-0.21</v>
      </c>
      <c r="F164" s="21">
        <v>0.05</v>
      </c>
      <c r="G164" s="21">
        <v>6</v>
      </c>
      <c r="H164" s="21"/>
      <c r="I164" s="21">
        <v>45</v>
      </c>
      <c r="J164" s="1">
        <v>-49</v>
      </c>
    </row>
    <row r="165" spans="1:10">
      <c r="A165" s="21" t="s">
        <v>493</v>
      </c>
      <c r="B165" s="1" t="s">
        <v>379</v>
      </c>
      <c r="C165" s="1" t="s">
        <v>485</v>
      </c>
      <c r="D165" s="21">
        <v>14.9</v>
      </c>
      <c r="E165" s="21">
        <v>-0.1</v>
      </c>
      <c r="F165" s="21">
        <v>0.03</v>
      </c>
      <c r="G165" s="21">
        <v>5</v>
      </c>
      <c r="H165" s="21"/>
      <c r="I165" s="21">
        <v>43.5</v>
      </c>
      <c r="J165" s="1">
        <v>-50</v>
      </c>
    </row>
    <row r="166" spans="1:10">
      <c r="A166" s="21" t="s">
        <v>494</v>
      </c>
      <c r="B166" s="1" t="s">
        <v>379</v>
      </c>
      <c r="C166" s="1" t="s">
        <v>485</v>
      </c>
      <c r="D166" s="21">
        <v>41.5</v>
      </c>
      <c r="E166" s="21">
        <v>-0.64</v>
      </c>
      <c r="F166" s="21">
        <v>0.04</v>
      </c>
      <c r="G166" s="21">
        <v>5</v>
      </c>
      <c r="H166" s="21"/>
      <c r="I166" s="21">
        <v>37.4</v>
      </c>
      <c r="J166" s="1">
        <v>-51</v>
      </c>
    </row>
    <row r="167" spans="1:10">
      <c r="A167" s="21" t="s">
        <v>495</v>
      </c>
      <c r="B167" s="1" t="s">
        <v>379</v>
      </c>
      <c r="C167" s="1" t="s">
        <v>485</v>
      </c>
      <c r="D167" s="21">
        <v>21.6</v>
      </c>
      <c r="E167" s="21">
        <v>-0.13</v>
      </c>
      <c r="F167" s="21">
        <v>0.02</v>
      </c>
      <c r="G167" s="21">
        <v>5</v>
      </c>
      <c r="H167" s="21"/>
      <c r="I167" s="21">
        <v>39.700000000000003</v>
      </c>
      <c r="J167" s="1">
        <v>-52</v>
      </c>
    </row>
    <row r="168" spans="1:10">
      <c r="A168" s="21" t="s">
        <v>496</v>
      </c>
      <c r="B168" s="1" t="s">
        <v>379</v>
      </c>
      <c r="C168" s="1" t="s">
        <v>485</v>
      </c>
      <c r="D168" s="21">
        <v>7.4</v>
      </c>
      <c r="E168" s="21">
        <v>0.15</v>
      </c>
      <c r="F168" s="21">
        <v>0.09</v>
      </c>
      <c r="G168" s="21">
        <v>4</v>
      </c>
      <c r="H168" s="21"/>
      <c r="I168" s="21">
        <v>44.39</v>
      </c>
      <c r="J168" s="1">
        <v>-53</v>
      </c>
    </row>
    <row r="169" spans="1:10">
      <c r="A169" s="21" t="s">
        <v>497</v>
      </c>
      <c r="B169" s="1" t="s">
        <v>379</v>
      </c>
      <c r="C169" s="1" t="s">
        <v>485</v>
      </c>
      <c r="D169" s="21">
        <v>25.9</v>
      </c>
      <c r="E169" s="21">
        <v>-0.09</v>
      </c>
      <c r="F169" s="21">
        <v>0.04</v>
      </c>
      <c r="G169" s="21">
        <v>5</v>
      </c>
      <c r="H169" s="21"/>
      <c r="I169" s="21">
        <v>39.9</v>
      </c>
      <c r="J169" s="1">
        <v>-54</v>
      </c>
    </row>
    <row r="170" spans="1:10">
      <c r="A170" s="21" t="s">
        <v>498</v>
      </c>
      <c r="B170" s="1" t="s">
        <v>379</v>
      </c>
      <c r="C170" s="1" t="s">
        <v>485</v>
      </c>
      <c r="D170" s="21">
        <v>8.6</v>
      </c>
      <c r="E170" s="21">
        <v>0.13</v>
      </c>
      <c r="F170" s="21">
        <v>0.02</v>
      </c>
      <c r="G170" s="21">
        <v>5</v>
      </c>
      <c r="H170" s="21"/>
      <c r="I170" s="21">
        <v>40.770000000000003</v>
      </c>
      <c r="J170" s="1">
        <v>-55</v>
      </c>
    </row>
    <row r="171" spans="1:10">
      <c r="A171" s="21" t="s">
        <v>499</v>
      </c>
      <c r="B171" s="1" t="s">
        <v>379</v>
      </c>
      <c r="C171" s="1" t="s">
        <v>485</v>
      </c>
      <c r="D171" s="21">
        <v>5.0999999999999996</v>
      </c>
      <c r="E171" s="21">
        <v>0.06</v>
      </c>
      <c r="F171" s="21">
        <v>7.0000000000000007E-2</v>
      </c>
      <c r="G171" s="21">
        <v>5</v>
      </c>
      <c r="H171" s="21"/>
      <c r="I171" s="21">
        <v>44.79</v>
      </c>
      <c r="J171" s="1">
        <v>-56</v>
      </c>
    </row>
    <row r="172" spans="1:10">
      <c r="A172" s="21" t="s">
        <v>500</v>
      </c>
      <c r="B172" s="1" t="s">
        <v>379</v>
      </c>
      <c r="C172" s="1" t="s">
        <v>485</v>
      </c>
      <c r="D172" s="21">
        <v>8.6999999999999993</v>
      </c>
      <c r="E172" s="21">
        <v>0.02</v>
      </c>
      <c r="F172" s="21">
        <v>0.05</v>
      </c>
      <c r="G172" s="21">
        <v>5</v>
      </c>
      <c r="H172" s="21"/>
      <c r="I172" s="21">
        <v>41.87</v>
      </c>
      <c r="J172" s="1">
        <v>-57</v>
      </c>
    </row>
    <row r="173" spans="1:10">
      <c r="A173" s="21" t="s">
        <v>501</v>
      </c>
      <c r="B173" s="1" t="s">
        <v>379</v>
      </c>
      <c r="C173" s="1" t="s">
        <v>485</v>
      </c>
      <c r="D173" s="21">
        <v>13.8</v>
      </c>
      <c r="E173" s="21">
        <v>-0.04</v>
      </c>
      <c r="F173" s="21">
        <v>0.05</v>
      </c>
      <c r="G173" s="21">
        <v>6</v>
      </c>
      <c r="H173" s="21"/>
      <c r="I173" s="21">
        <v>42.26</v>
      </c>
      <c r="J173" s="1">
        <v>-58</v>
      </c>
    </row>
    <row r="174" spans="1:10">
      <c r="A174" s="21" t="s">
        <v>502</v>
      </c>
      <c r="B174" s="1" t="s">
        <v>379</v>
      </c>
      <c r="C174" s="1" t="s">
        <v>485</v>
      </c>
      <c r="D174" s="21">
        <v>22</v>
      </c>
      <c r="E174" s="21">
        <v>-0.24</v>
      </c>
      <c r="F174" s="21">
        <v>0.05</v>
      </c>
      <c r="G174" s="21">
        <v>5</v>
      </c>
      <c r="H174" s="21"/>
      <c r="I174" s="21">
        <v>41.65</v>
      </c>
      <c r="J174" s="1">
        <v>-59</v>
      </c>
    </row>
    <row r="175" spans="1:10">
      <c r="A175" s="21" t="s">
        <v>503</v>
      </c>
      <c r="B175" s="1" t="s">
        <v>379</v>
      </c>
      <c r="C175" s="1" t="s">
        <v>485</v>
      </c>
      <c r="D175" s="21">
        <v>11.6</v>
      </c>
      <c r="E175" s="21">
        <v>-0.03</v>
      </c>
      <c r="F175" s="21">
        <v>0.04</v>
      </c>
      <c r="G175" s="21">
        <v>5</v>
      </c>
      <c r="H175" s="21"/>
      <c r="I175" s="21">
        <v>41.16</v>
      </c>
      <c r="J175" s="1">
        <v>-60</v>
      </c>
    </row>
    <row r="176" spans="1:10">
      <c r="A176" s="21" t="s">
        <v>504</v>
      </c>
      <c r="B176" s="1" t="s">
        <v>379</v>
      </c>
      <c r="C176" s="1" t="s">
        <v>485</v>
      </c>
      <c r="D176" s="21">
        <v>3.9</v>
      </c>
      <c r="E176" s="21">
        <v>0.27</v>
      </c>
      <c r="F176" s="21">
        <v>0.04</v>
      </c>
      <c r="G176" s="21">
        <v>4</v>
      </c>
      <c r="H176" s="21"/>
      <c r="I176" s="21">
        <v>46.02</v>
      </c>
      <c r="J176" s="1">
        <v>-61</v>
      </c>
    </row>
    <row r="177" spans="1:10">
      <c r="A177" s="21" t="s">
        <v>505</v>
      </c>
      <c r="B177" s="1" t="s">
        <v>379</v>
      </c>
      <c r="C177" s="1" t="s">
        <v>485</v>
      </c>
      <c r="D177" s="21">
        <v>11</v>
      </c>
      <c r="E177" s="21">
        <v>0.2</v>
      </c>
      <c r="F177" s="21">
        <v>0.08</v>
      </c>
      <c r="G177" s="21">
        <v>5</v>
      </c>
      <c r="H177" s="21"/>
      <c r="I177" s="21">
        <v>41.5</v>
      </c>
      <c r="J177" s="1">
        <v>-62</v>
      </c>
    </row>
    <row r="178" spans="1:10">
      <c r="A178" s="21" t="s">
        <v>506</v>
      </c>
      <c r="B178" s="1" t="s">
        <v>379</v>
      </c>
      <c r="C178" s="1" t="s">
        <v>485</v>
      </c>
      <c r="D178" s="21">
        <v>6.4</v>
      </c>
      <c r="E178" s="21">
        <v>0.3</v>
      </c>
      <c r="F178" s="21">
        <v>0.06</v>
      </c>
      <c r="G178" s="21">
        <v>6</v>
      </c>
      <c r="H178" s="21"/>
      <c r="I178" s="21">
        <v>44.85</v>
      </c>
      <c r="J178" s="1">
        <v>-63</v>
      </c>
    </row>
    <row r="179" spans="1:10">
      <c r="A179" s="21" t="s">
        <v>507</v>
      </c>
      <c r="B179" s="1" t="s">
        <v>379</v>
      </c>
      <c r="C179" s="1" t="s">
        <v>485</v>
      </c>
      <c r="D179" s="21">
        <v>17</v>
      </c>
      <c r="E179" s="21">
        <v>0.16</v>
      </c>
      <c r="F179" s="21">
        <v>0.05</v>
      </c>
      <c r="G179" s="21">
        <v>6</v>
      </c>
      <c r="H179" s="21"/>
      <c r="I179" s="21">
        <v>42.05</v>
      </c>
      <c r="J179" s="1">
        <v>-64</v>
      </c>
    </row>
    <row r="180" spans="1:10">
      <c r="A180" s="21" t="s">
        <v>508</v>
      </c>
      <c r="B180" s="1" t="s">
        <v>379</v>
      </c>
      <c r="C180" s="1" t="s">
        <v>485</v>
      </c>
      <c r="D180" s="21">
        <v>10</v>
      </c>
      <c r="E180" s="21">
        <v>0.13</v>
      </c>
      <c r="F180" s="21">
        <v>7.0000000000000007E-2</v>
      </c>
      <c r="G180" s="21">
        <v>6</v>
      </c>
      <c r="H180" s="21"/>
      <c r="I180" s="21">
        <v>40.74</v>
      </c>
      <c r="J180" s="1">
        <v>-65</v>
      </c>
    </row>
    <row r="181" spans="1:10">
      <c r="A181" s="21" t="s">
        <v>509</v>
      </c>
      <c r="B181" s="1" t="s">
        <v>379</v>
      </c>
      <c r="C181" s="1" t="s">
        <v>485</v>
      </c>
      <c r="D181" s="21">
        <v>10</v>
      </c>
      <c r="E181" s="21">
        <v>-0.09</v>
      </c>
      <c r="F181" s="21">
        <v>7.0000000000000007E-2</v>
      </c>
      <c r="G181" s="21">
        <v>6</v>
      </c>
      <c r="H181" s="21"/>
      <c r="I181" s="21">
        <v>43.88</v>
      </c>
      <c r="J181" s="1">
        <v>-66</v>
      </c>
    </row>
    <row r="182" spans="1:10">
      <c r="A182" s="21" t="s">
        <v>510</v>
      </c>
      <c r="B182" s="1" t="s">
        <v>379</v>
      </c>
      <c r="C182" s="1" t="s">
        <v>485</v>
      </c>
      <c r="D182" s="21">
        <v>15</v>
      </c>
      <c r="E182" s="21">
        <v>0.06</v>
      </c>
      <c r="F182" s="21">
        <v>0.08</v>
      </c>
      <c r="G182" s="21">
        <v>6</v>
      </c>
      <c r="H182" s="21"/>
      <c r="I182" s="21">
        <v>40.15</v>
      </c>
      <c r="J182" s="1">
        <v>-67</v>
      </c>
    </row>
    <row r="183" spans="1:10">
      <c r="A183" s="21" t="s">
        <v>511</v>
      </c>
      <c r="B183" s="1" t="s">
        <v>379</v>
      </c>
      <c r="C183" s="1" t="s">
        <v>485</v>
      </c>
      <c r="D183" s="21">
        <v>14.7</v>
      </c>
      <c r="E183" s="21">
        <v>0.19</v>
      </c>
      <c r="F183" s="21">
        <v>0.06</v>
      </c>
      <c r="G183" s="21">
        <v>6</v>
      </c>
      <c r="H183" s="21"/>
      <c r="I183" s="21">
        <v>41.97</v>
      </c>
      <c r="J183" s="1">
        <v>-68</v>
      </c>
    </row>
    <row r="184" spans="1:10">
      <c r="A184" s="21" t="s">
        <v>512</v>
      </c>
      <c r="B184" s="1" t="s">
        <v>379</v>
      </c>
      <c r="C184" s="1" t="s">
        <v>485</v>
      </c>
      <c r="D184" s="21">
        <v>27.3</v>
      </c>
      <c r="E184" s="21">
        <v>-7.0000000000000007E-2</v>
      </c>
      <c r="F184" s="21">
        <v>0.09</v>
      </c>
      <c r="G184" s="21">
        <v>6</v>
      </c>
      <c r="H184" s="21"/>
      <c r="I184" s="21">
        <v>38.15</v>
      </c>
      <c r="J184" s="1">
        <v>-69</v>
      </c>
    </row>
    <row r="185" spans="1:10">
      <c r="A185" s="21" t="s">
        <v>513</v>
      </c>
      <c r="B185" s="1" t="s">
        <v>379</v>
      </c>
      <c r="C185" s="1" t="s">
        <v>485</v>
      </c>
      <c r="D185" s="21">
        <v>20.5</v>
      </c>
      <c r="E185" s="21">
        <v>0.05</v>
      </c>
      <c r="F185" s="21">
        <v>7.0000000000000007E-2</v>
      </c>
      <c r="G185" s="21">
        <v>6</v>
      </c>
      <c r="H185" s="21"/>
      <c r="I185" s="21">
        <v>38.82</v>
      </c>
      <c r="J185" s="1">
        <v>-70</v>
      </c>
    </row>
    <row r="186" spans="1:10">
      <c r="A186" s="21" t="s">
        <v>514</v>
      </c>
      <c r="B186" s="1" t="s">
        <v>379</v>
      </c>
      <c r="C186" s="1" t="s">
        <v>485</v>
      </c>
      <c r="D186" s="21">
        <v>22.4</v>
      </c>
      <c r="E186" s="21">
        <v>0.21</v>
      </c>
      <c r="F186" s="21">
        <v>0.08</v>
      </c>
      <c r="G186" s="21">
        <v>6</v>
      </c>
      <c r="H186" s="21"/>
      <c r="I186" s="21">
        <v>36.68</v>
      </c>
      <c r="J186" s="1">
        <v>-71</v>
      </c>
    </row>
    <row r="187" spans="1:10">
      <c r="A187" s="21" t="s">
        <v>515</v>
      </c>
      <c r="B187" s="1" t="s">
        <v>379</v>
      </c>
      <c r="C187" s="21" t="s">
        <v>516</v>
      </c>
      <c r="D187" s="21">
        <v>1.42</v>
      </c>
      <c r="E187" s="21">
        <v>-0.12</v>
      </c>
      <c r="F187" s="21">
        <v>0.05</v>
      </c>
      <c r="G187" s="21">
        <v>3</v>
      </c>
      <c r="H187" s="21"/>
      <c r="J187" s="1">
        <v>-81</v>
      </c>
    </row>
    <row r="188" spans="1:10">
      <c r="A188" s="21" t="s">
        <v>517</v>
      </c>
      <c r="B188" s="1" t="s">
        <v>379</v>
      </c>
      <c r="C188" s="21" t="s">
        <v>516</v>
      </c>
      <c r="D188" s="21">
        <v>1.27</v>
      </c>
      <c r="E188" s="21">
        <v>-0.01</v>
      </c>
      <c r="F188" s="21">
        <v>0.05</v>
      </c>
      <c r="G188" s="21">
        <v>3</v>
      </c>
      <c r="H188" s="21"/>
      <c r="J188" s="1">
        <v>-82</v>
      </c>
    </row>
    <row r="189" spans="1:10">
      <c r="A189" s="21" t="s">
        <v>518</v>
      </c>
      <c r="B189" s="1" t="s">
        <v>379</v>
      </c>
      <c r="C189" s="21" t="s">
        <v>516</v>
      </c>
      <c r="D189" s="21">
        <v>1.93</v>
      </c>
      <c r="E189" s="21">
        <v>0.05</v>
      </c>
      <c r="F189" s="21">
        <v>0.02</v>
      </c>
      <c r="G189" s="21">
        <v>3</v>
      </c>
      <c r="H189" s="21"/>
      <c r="J189" s="1">
        <v>-83</v>
      </c>
    </row>
    <row r="190" spans="1:10">
      <c r="A190" s="21" t="s">
        <v>519</v>
      </c>
      <c r="B190" s="1" t="s">
        <v>379</v>
      </c>
      <c r="C190" s="21" t="s">
        <v>516</v>
      </c>
      <c r="D190" s="21">
        <v>1.1200000000000001</v>
      </c>
      <c r="E190" s="21">
        <v>-0.15</v>
      </c>
      <c r="F190" s="21">
        <v>0.05</v>
      </c>
      <c r="G190" s="21">
        <v>3</v>
      </c>
      <c r="H190" s="21"/>
      <c r="J190" s="1">
        <v>-84</v>
      </c>
    </row>
    <row r="191" spans="1:10">
      <c r="A191" s="21" t="s">
        <v>520</v>
      </c>
      <c r="B191" s="1" t="s">
        <v>379</v>
      </c>
      <c r="C191" s="21" t="s">
        <v>516</v>
      </c>
      <c r="D191" s="21">
        <v>1.83</v>
      </c>
      <c r="E191" s="21">
        <v>-0.19</v>
      </c>
      <c r="F191" s="21">
        <v>0.03</v>
      </c>
      <c r="G191" s="21">
        <v>3</v>
      </c>
      <c r="H191" s="21"/>
      <c r="J191" s="1">
        <v>-85</v>
      </c>
    </row>
    <row r="192" spans="1:10">
      <c r="A192" s="21" t="s">
        <v>521</v>
      </c>
      <c r="B192" s="1" t="s">
        <v>379</v>
      </c>
      <c r="C192" s="21" t="s">
        <v>516</v>
      </c>
      <c r="D192" s="21">
        <v>2.4</v>
      </c>
      <c r="E192" s="21">
        <v>0.15</v>
      </c>
      <c r="F192" s="21">
        <v>0.03</v>
      </c>
      <c r="G192" s="21">
        <v>3</v>
      </c>
      <c r="H192" s="21"/>
      <c r="J192" s="1">
        <v>-86</v>
      </c>
    </row>
    <row r="193" spans="1:10">
      <c r="A193" s="21" t="s">
        <v>522</v>
      </c>
      <c r="B193" s="1" t="s">
        <v>379</v>
      </c>
      <c r="C193" s="21" t="s">
        <v>516</v>
      </c>
      <c r="D193" s="21">
        <v>5.01</v>
      </c>
      <c r="E193" s="21">
        <v>0.05</v>
      </c>
      <c r="F193" s="21">
        <v>0.05</v>
      </c>
      <c r="G193" s="21">
        <v>3</v>
      </c>
      <c r="H193" s="21"/>
      <c r="J193" s="1">
        <v>-87</v>
      </c>
    </row>
    <row r="194" spans="1:10">
      <c r="A194" s="21" t="s">
        <v>523</v>
      </c>
      <c r="B194" s="1" t="s">
        <v>379</v>
      </c>
      <c r="C194" s="21" t="s">
        <v>516</v>
      </c>
      <c r="D194" s="21">
        <v>4.0999999999999996</v>
      </c>
      <c r="E194" s="21">
        <v>-0.03</v>
      </c>
      <c r="F194" s="21">
        <v>0.06</v>
      </c>
      <c r="G194" s="21">
        <v>3</v>
      </c>
      <c r="H194" s="21"/>
      <c r="J194" s="1">
        <v>-88</v>
      </c>
    </row>
    <row r="195" spans="1:10">
      <c r="A195" s="21" t="s">
        <v>524</v>
      </c>
      <c r="B195" s="1" t="s">
        <v>379</v>
      </c>
      <c r="C195" s="21" t="s">
        <v>516</v>
      </c>
      <c r="D195" s="21">
        <v>6.23</v>
      </c>
      <c r="E195" s="21">
        <v>0.08</v>
      </c>
      <c r="F195" s="21">
        <v>0.02</v>
      </c>
      <c r="G195" s="21">
        <v>3</v>
      </c>
      <c r="H195" s="21"/>
      <c r="J195" s="1">
        <v>-89</v>
      </c>
    </row>
    <row r="196" spans="1:10">
      <c r="A196" s="1" t="s">
        <v>525</v>
      </c>
      <c r="B196" s="1" t="s">
        <v>320</v>
      </c>
      <c r="C196" s="21" t="s">
        <v>516</v>
      </c>
      <c r="D196" s="21">
        <v>4.32</v>
      </c>
      <c r="E196" s="21">
        <v>-0.11</v>
      </c>
      <c r="F196" s="21">
        <v>0.02</v>
      </c>
      <c r="G196" s="21">
        <v>3</v>
      </c>
      <c r="H196" s="21"/>
      <c r="J196" s="1">
        <v>-90</v>
      </c>
    </row>
  </sheetData>
  <sortState xmlns:xlrd2="http://schemas.microsoft.com/office/spreadsheetml/2017/richdata2" ref="K94:K139">
    <sortCondition descending="1" ref="K94:K1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5189-B06C-B54F-9F83-EB344DEF40AB}">
  <dimension ref="A1:N60"/>
  <sheetViews>
    <sheetView zoomScale="125" zoomScaleNormal="81" workbookViewId="0">
      <selection activeCell="E12" sqref="E12"/>
    </sheetView>
  </sheetViews>
  <sheetFormatPr defaultColWidth="10.796875" defaultRowHeight="15.6"/>
  <cols>
    <col min="1" max="1" width="41.5" style="120" customWidth="1"/>
    <col min="2" max="2" width="12.69921875" style="120" bestFit="1" customWidth="1"/>
    <col min="3" max="3" width="15.19921875" style="120" customWidth="1"/>
    <col min="4" max="4" width="11.69921875" style="121" bestFit="1" customWidth="1"/>
    <col min="5" max="5" width="20.296875" style="120" bestFit="1" customWidth="1"/>
    <col min="6" max="6" width="30.69921875" style="120" bestFit="1" customWidth="1"/>
    <col min="7" max="7" width="21" style="120" bestFit="1" customWidth="1"/>
    <col min="8" max="8" width="14.296875" style="120" bestFit="1" customWidth="1"/>
    <col min="9" max="9" width="13.796875" style="121" bestFit="1" customWidth="1"/>
    <col min="10" max="12" width="10.796875" style="120"/>
    <col min="13" max="13" width="46.296875" style="120" bestFit="1" customWidth="1"/>
    <col min="14" max="16384" width="10.796875" style="120"/>
  </cols>
  <sheetData>
    <row r="1" spans="1:14">
      <c r="B1" s="117" t="s">
        <v>1314</v>
      </c>
      <c r="C1" s="117" t="s">
        <v>1315</v>
      </c>
      <c r="D1" s="118" t="s">
        <v>1300</v>
      </c>
      <c r="E1" s="118" t="s">
        <v>1294</v>
      </c>
      <c r="F1" s="118" t="s">
        <v>1295</v>
      </c>
      <c r="G1" s="118" t="s">
        <v>1302</v>
      </c>
      <c r="H1" s="118" t="s">
        <v>1296</v>
      </c>
      <c r="I1" s="118" t="s">
        <v>1297</v>
      </c>
      <c r="J1" s="118" t="s">
        <v>1299</v>
      </c>
      <c r="K1" s="118" t="s">
        <v>1298</v>
      </c>
    </row>
    <row r="2" spans="1:14">
      <c r="A2" s="125" t="s">
        <v>540</v>
      </c>
      <c r="H2" s="122"/>
    </row>
    <row r="3" spans="1:14">
      <c r="A3" s="125" t="s">
        <v>1323</v>
      </c>
      <c r="H3" s="122"/>
      <c r="K3" s="124"/>
      <c r="M3" s="40"/>
      <c r="N3" s="42"/>
    </row>
    <row r="4" spans="1:14">
      <c r="A4" s="126" t="s">
        <v>605</v>
      </c>
      <c r="B4" s="166">
        <v>64.025255555555603</v>
      </c>
      <c r="C4" s="166">
        <v>18.394880555555556</v>
      </c>
      <c r="D4" s="121" t="s">
        <v>784</v>
      </c>
      <c r="E4" s="122" t="s">
        <v>784</v>
      </c>
      <c r="F4" s="122" t="s">
        <v>784</v>
      </c>
      <c r="G4" s="122" t="s">
        <v>784</v>
      </c>
      <c r="H4" s="122" t="s">
        <v>784</v>
      </c>
      <c r="I4" s="121" t="s">
        <v>784</v>
      </c>
      <c r="J4" s="121" t="s">
        <v>784</v>
      </c>
      <c r="K4" s="121" t="s">
        <v>784</v>
      </c>
      <c r="M4" s="40"/>
      <c r="N4" s="42"/>
    </row>
    <row r="5" spans="1:14">
      <c r="A5" s="126" t="s">
        <v>606</v>
      </c>
      <c r="B5" s="166">
        <v>64.02525555555556</v>
      </c>
      <c r="C5" s="166">
        <v>18.394880555555556</v>
      </c>
      <c r="D5" s="121" t="s">
        <v>784</v>
      </c>
      <c r="G5" s="122" t="s">
        <v>784</v>
      </c>
      <c r="H5" s="122" t="s">
        <v>784</v>
      </c>
      <c r="I5" s="121" t="s">
        <v>784</v>
      </c>
      <c r="J5" s="121" t="s">
        <v>784</v>
      </c>
      <c r="K5" s="121" t="s">
        <v>784</v>
      </c>
      <c r="M5" s="40"/>
      <c r="N5" s="42"/>
    </row>
    <row r="6" spans="1:14">
      <c r="A6" s="126" t="s">
        <v>607</v>
      </c>
      <c r="B6" s="166">
        <v>64.052449999999993</v>
      </c>
      <c r="C6" s="166">
        <v>18.280799999999999</v>
      </c>
      <c r="G6" s="122" t="s">
        <v>784</v>
      </c>
      <c r="H6" s="122" t="s">
        <v>784</v>
      </c>
      <c r="I6" s="121" t="s">
        <v>784</v>
      </c>
      <c r="J6" s="121" t="s">
        <v>784</v>
      </c>
      <c r="K6" s="121" t="s">
        <v>784</v>
      </c>
      <c r="M6" s="40"/>
      <c r="N6" s="42"/>
    </row>
    <row r="7" spans="1:14">
      <c r="A7" s="126" t="s">
        <v>609</v>
      </c>
      <c r="B7" s="166">
        <v>64.02525555555556</v>
      </c>
      <c r="C7" s="166">
        <v>18.394880555555556</v>
      </c>
      <c r="D7" s="121" t="s">
        <v>784</v>
      </c>
      <c r="G7" s="122" t="s">
        <v>784</v>
      </c>
      <c r="H7" s="122" t="s">
        <v>784</v>
      </c>
      <c r="J7" s="121" t="s">
        <v>784</v>
      </c>
      <c r="K7" s="121" t="s">
        <v>784</v>
      </c>
      <c r="M7" s="40"/>
      <c r="N7" s="42"/>
    </row>
    <row r="8" spans="1:14">
      <c r="A8" s="126" t="s">
        <v>626</v>
      </c>
      <c r="B8" s="166">
        <v>64.108833333333337</v>
      </c>
      <c r="C8" s="166">
        <v>18.128966666666667</v>
      </c>
      <c r="D8" s="121" t="s">
        <v>784</v>
      </c>
      <c r="E8" s="122" t="s">
        <v>784</v>
      </c>
      <c r="F8" s="122" t="s">
        <v>784</v>
      </c>
      <c r="G8" s="122" t="s">
        <v>784</v>
      </c>
      <c r="H8" s="122" t="s">
        <v>784</v>
      </c>
      <c r="I8" s="121" t="s">
        <v>784</v>
      </c>
      <c r="J8" s="121" t="s">
        <v>784</v>
      </c>
      <c r="K8" s="121" t="s">
        <v>784</v>
      </c>
      <c r="M8" s="40"/>
      <c r="N8" s="42"/>
    </row>
    <row r="9" spans="1:14">
      <c r="A9" s="126" t="s">
        <v>624</v>
      </c>
      <c r="B9" s="166">
        <v>64.108833333333337</v>
      </c>
      <c r="C9" s="166">
        <v>18.128966666666667</v>
      </c>
      <c r="G9" s="122" t="s">
        <v>784</v>
      </c>
      <c r="H9" s="122" t="s">
        <v>784</v>
      </c>
      <c r="I9" s="121" t="s">
        <v>784</v>
      </c>
      <c r="J9" s="121" t="s">
        <v>784</v>
      </c>
      <c r="K9" s="121" t="s">
        <v>784</v>
      </c>
      <c r="M9" s="40"/>
      <c r="N9" s="42"/>
    </row>
    <row r="10" spans="1:14">
      <c r="A10" s="126" t="s">
        <v>625</v>
      </c>
      <c r="B10" s="166">
        <v>64.108833333333337</v>
      </c>
      <c r="C10" s="166">
        <v>18.128966666666667</v>
      </c>
      <c r="H10" s="122" t="s">
        <v>784</v>
      </c>
      <c r="I10" s="121" t="s">
        <v>784</v>
      </c>
      <c r="J10" s="121" t="s">
        <v>784</v>
      </c>
      <c r="K10" s="121"/>
      <c r="M10" s="40"/>
      <c r="N10" s="42"/>
    </row>
    <row r="11" spans="1:14">
      <c r="A11" s="126" t="s">
        <v>614</v>
      </c>
      <c r="B11" s="166">
        <v>64.138094444444448</v>
      </c>
      <c r="C11" s="166">
        <v>18.108474999999999</v>
      </c>
      <c r="D11" s="121" t="s">
        <v>784</v>
      </c>
      <c r="G11" s="122" t="s">
        <v>784</v>
      </c>
      <c r="H11" s="122" t="s">
        <v>784</v>
      </c>
      <c r="I11" s="121" t="s">
        <v>784</v>
      </c>
      <c r="J11" s="121" t="s">
        <v>784</v>
      </c>
      <c r="K11" s="121" t="s">
        <v>784</v>
      </c>
      <c r="M11" s="40"/>
      <c r="N11" s="112"/>
    </row>
    <row r="12" spans="1:14">
      <c r="A12" s="126" t="s">
        <v>615</v>
      </c>
      <c r="B12" s="166">
        <v>64.138094444444448</v>
      </c>
      <c r="C12" s="166">
        <v>18.108474999999999</v>
      </c>
      <c r="G12" s="122" t="s">
        <v>784</v>
      </c>
      <c r="H12" s="122" t="s">
        <v>784</v>
      </c>
      <c r="I12" s="121" t="s">
        <v>784</v>
      </c>
      <c r="J12" s="121" t="s">
        <v>784</v>
      </c>
      <c r="K12" s="121" t="s">
        <v>784</v>
      </c>
      <c r="M12" s="40"/>
      <c r="N12" s="40"/>
    </row>
    <row r="13" spans="1:14">
      <c r="A13" s="126" t="s">
        <v>616</v>
      </c>
      <c r="B13" s="166">
        <v>64.138094444444448</v>
      </c>
      <c r="C13" s="166">
        <v>18.108474999999999</v>
      </c>
      <c r="H13" s="122" t="s">
        <v>784</v>
      </c>
      <c r="I13" s="121" t="s">
        <v>784</v>
      </c>
      <c r="J13" s="121" t="s">
        <v>784</v>
      </c>
      <c r="K13" s="121" t="s">
        <v>784</v>
      </c>
      <c r="M13" s="40"/>
      <c r="N13" s="112"/>
    </row>
    <row r="14" spans="1:14">
      <c r="A14" s="162" t="s">
        <v>1322</v>
      </c>
      <c r="B14" s="166"/>
      <c r="C14" s="166"/>
      <c r="H14" s="122"/>
      <c r="K14" s="124"/>
      <c r="M14" s="40"/>
      <c r="N14" s="112"/>
    </row>
    <row r="15" spans="1:14">
      <c r="A15" s="126" t="s">
        <v>608</v>
      </c>
      <c r="B15" s="166">
        <v>64.052416666666673</v>
      </c>
      <c r="C15" s="166">
        <v>18.278833333333335</v>
      </c>
      <c r="H15" s="122" t="s">
        <v>784</v>
      </c>
      <c r="K15" s="124"/>
      <c r="M15" s="40"/>
      <c r="N15" s="42"/>
    </row>
    <row r="16" spans="1:14">
      <c r="A16" s="126" t="s">
        <v>610</v>
      </c>
      <c r="B16" s="170">
        <v>64.023716666666672</v>
      </c>
      <c r="C16" s="166">
        <v>18.357516666666665</v>
      </c>
      <c r="H16" s="122" t="s">
        <v>784</v>
      </c>
      <c r="I16" s="121" t="s">
        <v>784</v>
      </c>
      <c r="J16" s="121" t="s">
        <v>784</v>
      </c>
      <c r="K16" s="124"/>
      <c r="M16" s="40"/>
      <c r="N16" s="40"/>
    </row>
    <row r="17" spans="1:14">
      <c r="A17" s="126" t="s">
        <v>611</v>
      </c>
      <c r="B17" s="170">
        <v>64.093549999999993</v>
      </c>
      <c r="C17" s="167">
        <v>18.1928861111111</v>
      </c>
      <c r="D17" s="151"/>
      <c r="E17" s="152"/>
      <c r="H17" s="122" t="s">
        <v>784</v>
      </c>
      <c r="I17" s="121" t="s">
        <v>784</v>
      </c>
      <c r="K17" s="124"/>
      <c r="M17" s="40"/>
      <c r="N17" s="42"/>
    </row>
    <row r="18" spans="1:14">
      <c r="A18" s="126" t="s">
        <v>613</v>
      </c>
      <c r="B18" s="166">
        <v>64.091444444444448</v>
      </c>
      <c r="C18" s="166">
        <v>18.191277777777778</v>
      </c>
      <c r="H18" s="122" t="s">
        <v>784</v>
      </c>
      <c r="J18" s="121" t="s">
        <v>784</v>
      </c>
      <c r="K18" s="124"/>
      <c r="M18" s="40"/>
      <c r="N18" s="112"/>
    </row>
    <row r="19" spans="1:14">
      <c r="A19" s="126" t="s">
        <v>617</v>
      </c>
      <c r="B19" s="166">
        <v>64.129666666666665</v>
      </c>
      <c r="C19" s="166">
        <v>18.107305555555556</v>
      </c>
      <c r="H19" s="122" t="s">
        <v>784</v>
      </c>
      <c r="I19" s="121" t="s">
        <v>784</v>
      </c>
      <c r="K19" s="124"/>
      <c r="M19" s="40"/>
      <c r="N19" s="112"/>
    </row>
    <row r="20" spans="1:14">
      <c r="A20" s="126" t="s">
        <v>618</v>
      </c>
      <c r="B20" s="166">
        <v>64.151527777777773</v>
      </c>
      <c r="C20" s="166">
        <v>18.062944444444444</v>
      </c>
      <c r="H20" s="122" t="s">
        <v>784</v>
      </c>
      <c r="K20" s="124"/>
      <c r="M20" s="40"/>
      <c r="N20" s="40"/>
    </row>
    <row r="21" spans="1:14">
      <c r="A21" s="126" t="s">
        <v>619</v>
      </c>
      <c r="B21" s="166">
        <v>64.159166666666664</v>
      </c>
      <c r="C21" s="167">
        <v>18.049166666666668</v>
      </c>
      <c r="H21" s="122" t="s">
        <v>784</v>
      </c>
      <c r="I21" s="121" t="s">
        <v>784</v>
      </c>
      <c r="J21" s="121" t="s">
        <v>784</v>
      </c>
      <c r="K21" s="121" t="s">
        <v>784</v>
      </c>
      <c r="M21" s="40"/>
      <c r="N21" s="40"/>
    </row>
    <row r="22" spans="1:14">
      <c r="A22" s="126" t="s">
        <v>620</v>
      </c>
      <c r="B22" s="166">
        <v>64.171055555555554</v>
      </c>
      <c r="C22" s="166">
        <v>18.038611111111113</v>
      </c>
      <c r="D22" s="121" t="s">
        <v>784</v>
      </c>
      <c r="E22" s="122" t="s">
        <v>784</v>
      </c>
      <c r="F22" s="122" t="s">
        <v>784</v>
      </c>
      <c r="H22" s="122" t="s">
        <v>784</v>
      </c>
      <c r="I22" s="121" t="s">
        <v>784</v>
      </c>
      <c r="J22" s="121" t="s">
        <v>784</v>
      </c>
      <c r="K22" s="121"/>
      <c r="M22" s="40"/>
      <c r="N22" s="40"/>
    </row>
    <row r="23" spans="1:14">
      <c r="A23" s="126" t="s">
        <v>621</v>
      </c>
      <c r="B23" s="166">
        <v>64.164500000000004</v>
      </c>
      <c r="C23" s="166">
        <v>18.039444444444445</v>
      </c>
      <c r="D23" s="121" t="s">
        <v>784</v>
      </c>
      <c r="E23" s="122" t="s">
        <v>784</v>
      </c>
      <c r="F23" s="122" t="s">
        <v>784</v>
      </c>
      <c r="G23" s="122" t="s">
        <v>784</v>
      </c>
      <c r="H23" s="122" t="s">
        <v>784</v>
      </c>
      <c r="I23" s="121" t="s">
        <v>784</v>
      </c>
      <c r="J23" s="121" t="s">
        <v>784</v>
      </c>
      <c r="K23" s="121" t="s">
        <v>784</v>
      </c>
      <c r="M23" s="40"/>
      <c r="N23" s="40"/>
    </row>
    <row r="24" spans="1:14">
      <c r="A24" s="126" t="s">
        <v>1316</v>
      </c>
      <c r="B24" s="166">
        <v>64.181216666666671</v>
      </c>
      <c r="C24" s="166">
        <v>18.005483333333334</v>
      </c>
      <c r="E24" s="122"/>
      <c r="F24" s="122"/>
      <c r="G24" s="122" t="s">
        <v>784</v>
      </c>
      <c r="H24" s="122"/>
      <c r="K24" s="124"/>
      <c r="M24" s="40"/>
      <c r="N24" s="40"/>
    </row>
    <row r="25" spans="1:14">
      <c r="A25" s="125" t="s">
        <v>631</v>
      </c>
      <c r="B25" s="168"/>
      <c r="C25" s="168"/>
      <c r="H25" s="122"/>
      <c r="K25" s="124"/>
      <c r="M25" s="40"/>
      <c r="N25" s="40"/>
    </row>
    <row r="26" spans="1:14">
      <c r="A26" s="128" t="s">
        <v>633</v>
      </c>
      <c r="B26" s="166">
        <v>64.137433333333334</v>
      </c>
      <c r="C26" s="166">
        <v>18.136833333333332</v>
      </c>
      <c r="H26" s="122" t="s">
        <v>784</v>
      </c>
      <c r="I26" s="122" t="s">
        <v>784</v>
      </c>
      <c r="J26" s="121" t="s">
        <v>784</v>
      </c>
      <c r="K26" s="121" t="s">
        <v>784</v>
      </c>
      <c r="M26" s="40"/>
      <c r="N26" s="40"/>
    </row>
    <row r="27" spans="1:14">
      <c r="A27" s="126" t="s">
        <v>632</v>
      </c>
      <c r="B27" s="166">
        <v>64.11577777777778</v>
      </c>
      <c r="C27" s="167">
        <v>18.250583333333335</v>
      </c>
      <c r="H27" s="122" t="s">
        <v>784</v>
      </c>
      <c r="I27" s="122" t="s">
        <v>784</v>
      </c>
      <c r="J27" s="121" t="s">
        <v>784</v>
      </c>
      <c r="K27" s="121" t="s">
        <v>784</v>
      </c>
      <c r="M27" s="40"/>
      <c r="N27" s="40"/>
    </row>
    <row r="28" spans="1:14">
      <c r="A28" s="129" t="s">
        <v>637</v>
      </c>
      <c r="B28" s="168"/>
      <c r="C28" s="168"/>
      <c r="H28" s="122"/>
      <c r="K28" s="124"/>
      <c r="M28" s="40"/>
      <c r="N28" s="40"/>
    </row>
    <row r="29" spans="1:14">
      <c r="A29" s="126" t="s">
        <v>161</v>
      </c>
      <c r="B29" s="166">
        <v>63.975583333333333</v>
      </c>
      <c r="C29" s="166">
        <v>18.402200000000001</v>
      </c>
      <c r="H29" s="122" t="s">
        <v>784</v>
      </c>
      <c r="I29" s="121" t="s">
        <v>784</v>
      </c>
      <c r="J29" s="121" t="s">
        <v>784</v>
      </c>
      <c r="K29" s="124"/>
      <c r="M29" s="40"/>
      <c r="N29" s="40"/>
    </row>
    <row r="30" spans="1:14">
      <c r="A30" s="126" t="s">
        <v>156</v>
      </c>
      <c r="B30" s="166">
        <v>64.009861111111107</v>
      </c>
      <c r="C30" s="167">
        <v>18.401833333333332</v>
      </c>
      <c r="H30" s="122" t="s">
        <v>784</v>
      </c>
      <c r="I30" s="121" t="s">
        <v>784</v>
      </c>
      <c r="J30" s="121" t="s">
        <v>784</v>
      </c>
      <c r="K30" s="121" t="s">
        <v>784</v>
      </c>
      <c r="M30" s="43"/>
      <c r="N30" s="40"/>
    </row>
    <row r="31" spans="1:14">
      <c r="A31" s="126" t="s">
        <v>159</v>
      </c>
      <c r="B31" s="166">
        <v>64.035399999999996</v>
      </c>
      <c r="C31" s="166">
        <v>18.316549999999999</v>
      </c>
      <c r="H31" s="122" t="s">
        <v>784</v>
      </c>
      <c r="I31" s="121" t="s">
        <v>784</v>
      </c>
      <c r="J31" s="121" t="s">
        <v>784</v>
      </c>
      <c r="K31" s="124"/>
      <c r="M31" s="40"/>
      <c r="N31" s="42"/>
    </row>
    <row r="32" spans="1:14">
      <c r="A32" s="126" t="s">
        <v>162</v>
      </c>
      <c r="B32" s="166">
        <v>63.86996666666667</v>
      </c>
      <c r="C32" s="166">
        <v>18.48715</v>
      </c>
      <c r="H32" s="122" t="s">
        <v>784</v>
      </c>
      <c r="I32" s="121" t="s">
        <v>784</v>
      </c>
      <c r="J32" s="121" t="s">
        <v>784</v>
      </c>
      <c r="K32" s="124"/>
      <c r="M32" s="40"/>
      <c r="N32" s="112"/>
    </row>
    <row r="33" spans="1:14">
      <c r="A33" s="126" t="s">
        <v>164</v>
      </c>
      <c r="B33" s="166">
        <v>64.116138888888884</v>
      </c>
      <c r="C33" s="166">
        <v>18.252638888888889</v>
      </c>
      <c r="H33" s="122" t="s">
        <v>784</v>
      </c>
      <c r="I33" s="121" t="s">
        <v>784</v>
      </c>
      <c r="J33" s="121" t="s">
        <v>784</v>
      </c>
      <c r="K33" s="121" t="s">
        <v>784</v>
      </c>
      <c r="M33" s="40"/>
      <c r="N33" s="112"/>
    </row>
    <row r="34" spans="1:14">
      <c r="A34" s="126" t="s">
        <v>641</v>
      </c>
      <c r="B34" s="166">
        <v>64.130222222222216</v>
      </c>
      <c r="C34" s="166">
        <v>18.109805555555557</v>
      </c>
      <c r="H34" s="122" t="s">
        <v>784</v>
      </c>
      <c r="I34" s="121" t="s">
        <v>784</v>
      </c>
      <c r="J34" s="121" t="s">
        <v>784</v>
      </c>
      <c r="K34" s="124"/>
      <c r="M34" s="40"/>
      <c r="N34" s="112"/>
    </row>
    <row r="35" spans="1:14">
      <c r="A35" s="130" t="s">
        <v>163</v>
      </c>
      <c r="B35" s="166">
        <v>64.120750000000001</v>
      </c>
      <c r="C35" s="167">
        <v>18.237305555555555</v>
      </c>
      <c r="H35" s="122" t="s">
        <v>784</v>
      </c>
      <c r="I35" s="121" t="s">
        <v>784</v>
      </c>
      <c r="J35" s="121" t="s">
        <v>784</v>
      </c>
      <c r="K35" s="124"/>
      <c r="M35" s="40"/>
      <c r="N35" s="40"/>
    </row>
    <row r="36" spans="1:14">
      <c r="A36" s="126" t="s">
        <v>638</v>
      </c>
      <c r="B36" s="166">
        <v>64.16513888888889</v>
      </c>
      <c r="C36" s="166">
        <v>18.069194444444445</v>
      </c>
      <c r="H36" s="122" t="s">
        <v>784</v>
      </c>
      <c r="K36" s="124"/>
      <c r="M36" s="40"/>
      <c r="N36" s="112"/>
    </row>
    <row r="37" spans="1:14">
      <c r="A37" s="126" t="s">
        <v>160</v>
      </c>
      <c r="B37" s="166">
        <v>64.180805555555551</v>
      </c>
      <c r="C37" s="166">
        <v>18.109583333333333</v>
      </c>
      <c r="H37" s="122" t="s">
        <v>784</v>
      </c>
      <c r="I37" s="121" t="s">
        <v>784</v>
      </c>
      <c r="J37" s="121" t="s">
        <v>784</v>
      </c>
      <c r="K37" s="124"/>
      <c r="M37" s="40"/>
      <c r="N37" s="40"/>
    </row>
    <row r="38" spans="1:14">
      <c r="A38" s="126" t="s">
        <v>640</v>
      </c>
      <c r="B38" s="166">
        <v>64.150999999999996</v>
      </c>
      <c r="C38" s="166">
        <v>18.06636111111111</v>
      </c>
      <c r="H38" s="122" t="s">
        <v>784</v>
      </c>
      <c r="I38" s="121" t="s">
        <v>784</v>
      </c>
      <c r="K38" s="124"/>
      <c r="M38" s="40"/>
      <c r="N38" s="40"/>
    </row>
    <row r="39" spans="1:14">
      <c r="A39" s="126" t="s">
        <v>157</v>
      </c>
      <c r="B39" s="166">
        <v>64.093222222222224</v>
      </c>
      <c r="C39" s="166">
        <v>18.193166666666666</v>
      </c>
      <c r="H39" s="122" t="s">
        <v>784</v>
      </c>
      <c r="I39" s="121" t="s">
        <v>784</v>
      </c>
      <c r="K39" s="124"/>
      <c r="M39" s="40"/>
      <c r="N39" s="112"/>
    </row>
    <row r="40" spans="1:14">
      <c r="A40" s="126" t="s">
        <v>642</v>
      </c>
      <c r="B40" s="166">
        <v>64.126249999999999</v>
      </c>
      <c r="C40" s="167">
        <v>18.123249999999999</v>
      </c>
      <c r="D40" s="151"/>
      <c r="H40" s="122" t="s">
        <v>784</v>
      </c>
      <c r="M40" s="40"/>
      <c r="N40" s="112"/>
    </row>
    <row r="41" spans="1:14">
      <c r="A41" s="126" t="s">
        <v>643</v>
      </c>
      <c r="B41" s="166">
        <v>64.171055555555554</v>
      </c>
      <c r="C41" s="166">
        <v>18.038611111111113</v>
      </c>
      <c r="H41" s="122" t="s">
        <v>784</v>
      </c>
      <c r="I41" s="121" t="s">
        <v>784</v>
      </c>
      <c r="J41" s="121" t="s">
        <v>784</v>
      </c>
      <c r="M41" s="43"/>
      <c r="N41" s="40"/>
    </row>
    <row r="42" spans="1:14" s="129" customFormat="1">
      <c r="A42" s="162" t="s">
        <v>1321</v>
      </c>
      <c r="B42" s="169"/>
      <c r="C42" s="169"/>
      <c r="D42" s="163"/>
      <c r="H42" s="164"/>
      <c r="I42" s="163"/>
      <c r="J42" s="163"/>
      <c r="M42" s="165"/>
      <c r="N42" s="45"/>
    </row>
    <row r="43" spans="1:14">
      <c r="A43" s="126" t="s">
        <v>151</v>
      </c>
      <c r="B43" s="166">
        <v>63.960599999999999</v>
      </c>
      <c r="C43" s="167">
        <v>18.430050000000001</v>
      </c>
      <c r="H43" s="122" t="s">
        <v>784</v>
      </c>
      <c r="I43" s="121" t="s">
        <v>784</v>
      </c>
      <c r="J43" s="121" t="s">
        <v>784</v>
      </c>
      <c r="K43" s="121" t="s">
        <v>784</v>
      </c>
      <c r="M43" s="40"/>
      <c r="N43" s="40"/>
    </row>
    <row r="44" spans="1:14">
      <c r="A44" s="126" t="s">
        <v>152</v>
      </c>
      <c r="B44" s="166">
        <v>64.029666666666671</v>
      </c>
      <c r="C44" s="166">
        <v>18.128333333333334</v>
      </c>
      <c r="H44" s="122" t="s">
        <v>784</v>
      </c>
      <c r="I44" s="121" t="s">
        <v>784</v>
      </c>
      <c r="J44" s="121" t="s">
        <v>784</v>
      </c>
    </row>
    <row r="45" spans="1:14">
      <c r="A45" s="126" t="s">
        <v>153</v>
      </c>
      <c r="B45" s="166">
        <v>63.90808333333333</v>
      </c>
      <c r="C45" s="166">
        <v>17.891183333333334</v>
      </c>
      <c r="H45" s="122" t="s">
        <v>784</v>
      </c>
      <c r="I45" s="121" t="s">
        <v>784</v>
      </c>
      <c r="J45" s="121" t="s">
        <v>784</v>
      </c>
    </row>
    <row r="46" spans="1:14">
      <c r="A46" s="131" t="s">
        <v>644</v>
      </c>
      <c r="B46" s="168"/>
      <c r="C46" s="168"/>
      <c r="H46" s="122"/>
      <c r="M46" s="43"/>
      <c r="N46" s="112"/>
    </row>
    <row r="47" spans="1:14">
      <c r="A47" s="126" t="s">
        <v>176</v>
      </c>
      <c r="B47" s="166">
        <v>64.051850000000002</v>
      </c>
      <c r="C47" s="166">
        <v>18.446200000000001</v>
      </c>
      <c r="H47" s="122" t="s">
        <v>784</v>
      </c>
      <c r="I47" s="121" t="s">
        <v>784</v>
      </c>
      <c r="J47" s="121" t="s">
        <v>784</v>
      </c>
      <c r="M47" s="40"/>
      <c r="N47" s="40"/>
    </row>
    <row r="48" spans="1:14">
      <c r="A48" s="126" t="s">
        <v>177</v>
      </c>
      <c r="B48" s="166">
        <v>64.051850000000002</v>
      </c>
      <c r="C48" s="166">
        <v>18.446200000000001</v>
      </c>
      <c r="H48" s="122" t="s">
        <v>784</v>
      </c>
      <c r="I48" s="121" t="s">
        <v>784</v>
      </c>
      <c r="J48" s="121" t="s">
        <v>784</v>
      </c>
      <c r="M48" s="40"/>
      <c r="N48" s="40"/>
    </row>
    <row r="49" spans="1:14">
      <c r="A49" s="126" t="s">
        <v>175</v>
      </c>
      <c r="B49" s="166">
        <v>64.051850000000002</v>
      </c>
      <c r="C49" s="166">
        <v>18.446200000000001</v>
      </c>
      <c r="H49" s="122" t="s">
        <v>784</v>
      </c>
      <c r="I49" s="121" t="s">
        <v>784</v>
      </c>
      <c r="J49" s="121" t="s">
        <v>784</v>
      </c>
      <c r="M49" s="40"/>
      <c r="N49" s="40"/>
    </row>
    <row r="50" spans="1:14">
      <c r="A50" s="125" t="s">
        <v>636</v>
      </c>
      <c r="B50" s="168"/>
      <c r="C50" s="168"/>
      <c r="H50" s="122"/>
    </row>
    <row r="51" spans="1:14">
      <c r="A51" s="126" t="s">
        <v>634</v>
      </c>
      <c r="B51" s="166">
        <v>63.79378333333333</v>
      </c>
      <c r="C51" s="166">
        <v>18.491949999999999</v>
      </c>
      <c r="H51" s="122" t="s">
        <v>784</v>
      </c>
      <c r="I51" s="121" t="s">
        <v>784</v>
      </c>
    </row>
    <row r="52" spans="1:14">
      <c r="A52" s="126" t="s">
        <v>172</v>
      </c>
      <c r="B52" s="166">
        <v>63.72358333333333</v>
      </c>
      <c r="C52" s="166">
        <v>18.233550000000001</v>
      </c>
      <c r="H52" s="122" t="s">
        <v>784</v>
      </c>
      <c r="I52" s="121" t="s">
        <v>784</v>
      </c>
      <c r="J52" s="121" t="s">
        <v>784</v>
      </c>
      <c r="K52" s="121" t="s">
        <v>784</v>
      </c>
    </row>
    <row r="53" spans="1:14">
      <c r="A53" s="126" t="s">
        <v>167</v>
      </c>
      <c r="B53" s="166">
        <v>63.706200000000003</v>
      </c>
      <c r="C53" s="166">
        <v>18.4129</v>
      </c>
      <c r="H53" s="122" t="s">
        <v>784</v>
      </c>
      <c r="I53" s="121" t="s">
        <v>784</v>
      </c>
      <c r="J53" s="121" t="s">
        <v>784</v>
      </c>
    </row>
    <row r="54" spans="1:14">
      <c r="A54" s="126" t="s">
        <v>170</v>
      </c>
      <c r="B54" s="166">
        <v>63.628833333333333</v>
      </c>
      <c r="C54" s="166">
        <v>18.000316666666667</v>
      </c>
      <c r="H54" s="122" t="s">
        <v>784</v>
      </c>
      <c r="I54" s="121" t="s">
        <v>784</v>
      </c>
      <c r="J54" s="121" t="s">
        <v>784</v>
      </c>
      <c r="K54" s="121" t="s">
        <v>784</v>
      </c>
    </row>
    <row r="55" spans="1:14">
      <c r="A55" s="150" t="s">
        <v>173</v>
      </c>
      <c r="B55" s="168">
        <v>63.771811999999997</v>
      </c>
      <c r="C55" s="168">
        <v>18.131188000000002</v>
      </c>
      <c r="H55" s="122" t="s">
        <v>784</v>
      </c>
      <c r="I55" s="121" t="s">
        <v>784</v>
      </c>
      <c r="J55" s="121" t="s">
        <v>784</v>
      </c>
      <c r="K55" s="121" t="s">
        <v>784</v>
      </c>
    </row>
    <row r="56" spans="1:14">
      <c r="A56" s="150" t="s">
        <v>168</v>
      </c>
      <c r="B56" s="168">
        <v>63.744644999999998</v>
      </c>
      <c r="C56" s="168">
        <v>18.170594999999999</v>
      </c>
      <c r="H56" s="122" t="s">
        <v>784</v>
      </c>
      <c r="I56" s="121" t="s">
        <v>784</v>
      </c>
      <c r="J56" s="121" t="s">
        <v>784</v>
      </c>
      <c r="K56" s="121" t="s">
        <v>784</v>
      </c>
    </row>
    <row r="57" spans="1:14">
      <c r="A57" s="130" t="s">
        <v>174</v>
      </c>
      <c r="B57" s="166">
        <v>63.841116666666665</v>
      </c>
      <c r="C57" s="166">
        <v>18.121327999999998</v>
      </c>
      <c r="H57" s="122" t="s">
        <v>784</v>
      </c>
      <c r="I57" s="121" t="s">
        <v>784</v>
      </c>
      <c r="J57" s="121" t="s">
        <v>784</v>
      </c>
      <c r="K57" s="121" t="s">
        <v>784</v>
      </c>
    </row>
    <row r="58" spans="1:14">
      <c r="A58" s="126" t="s">
        <v>635</v>
      </c>
      <c r="B58" s="166">
        <v>63.90656666666667</v>
      </c>
      <c r="C58" s="166">
        <v>17.723816666666668</v>
      </c>
      <c r="H58" s="122" t="s">
        <v>784</v>
      </c>
      <c r="I58" s="121" t="s">
        <v>784</v>
      </c>
      <c r="J58" s="121" t="s">
        <v>784</v>
      </c>
      <c r="K58" s="121" t="s">
        <v>784</v>
      </c>
    </row>
    <row r="59" spans="1:14">
      <c r="A59" s="126" t="s">
        <v>171</v>
      </c>
      <c r="B59" s="166">
        <v>63.905149999999999</v>
      </c>
      <c r="C59" s="166">
        <v>17.758283333333335</v>
      </c>
      <c r="H59" s="122" t="s">
        <v>784</v>
      </c>
      <c r="I59" s="121" t="s">
        <v>784</v>
      </c>
      <c r="J59" s="121" t="s">
        <v>784</v>
      </c>
      <c r="K59" s="121" t="s">
        <v>784</v>
      </c>
    </row>
    <row r="60" spans="1:14">
      <c r="A60" s="150" t="s">
        <v>1355</v>
      </c>
      <c r="B60" s="168">
        <v>63.759687</v>
      </c>
      <c r="C60" s="168">
        <v>18.131188000000002</v>
      </c>
      <c r="H60" s="122" t="s">
        <v>784</v>
      </c>
      <c r="I60" s="121" t="s">
        <v>784</v>
      </c>
      <c r="J60" s="121" t="s">
        <v>784</v>
      </c>
      <c r="K60" s="121" t="s">
        <v>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72CB-28FC-504A-8B1F-A11D965CEB29}">
  <dimension ref="A1:N137"/>
  <sheetViews>
    <sheetView workbookViewId="0">
      <selection sqref="A1:XFD1"/>
    </sheetView>
  </sheetViews>
  <sheetFormatPr defaultColWidth="10.796875" defaultRowHeight="13.2"/>
  <cols>
    <col min="1" max="16384" width="10.796875" style="48"/>
  </cols>
  <sheetData>
    <row r="1" spans="1:14" ht="14.4">
      <c r="A1" s="52" t="s">
        <v>983</v>
      </c>
      <c r="B1" s="52" t="s">
        <v>984</v>
      </c>
      <c r="C1" s="52" t="s">
        <v>584</v>
      </c>
      <c r="D1" s="52" t="s">
        <v>585</v>
      </c>
      <c r="E1" s="52" t="s">
        <v>586</v>
      </c>
      <c r="F1" s="52" t="s">
        <v>985</v>
      </c>
      <c r="G1" s="52" t="s">
        <v>568</v>
      </c>
      <c r="H1" s="52" t="s">
        <v>376</v>
      </c>
      <c r="I1" s="52" t="s">
        <v>569</v>
      </c>
      <c r="J1" s="52" t="s">
        <v>587</v>
      </c>
      <c r="K1" s="52" t="s">
        <v>588</v>
      </c>
      <c r="L1" s="52" t="s">
        <v>589</v>
      </c>
      <c r="M1" s="52" t="s">
        <v>986</v>
      </c>
      <c r="N1" s="52" t="s">
        <v>987</v>
      </c>
    </row>
    <row r="2" spans="1:14">
      <c r="A2" s="49" t="s">
        <v>988</v>
      </c>
      <c r="B2" s="49"/>
      <c r="C2" s="50">
        <v>50.76</v>
      </c>
      <c r="D2" s="50">
        <v>3.99</v>
      </c>
      <c r="E2" s="50">
        <v>12.34</v>
      </c>
      <c r="F2" s="50">
        <v>13.46</v>
      </c>
      <c r="G2" s="50">
        <v>0.22</v>
      </c>
      <c r="H2" s="50">
        <v>4.96</v>
      </c>
      <c r="I2" s="50">
        <v>9.0500000000000007</v>
      </c>
      <c r="J2" s="50">
        <v>2.76</v>
      </c>
      <c r="K2" s="50">
        <v>0.83</v>
      </c>
      <c r="L2" s="50">
        <v>0.44</v>
      </c>
      <c r="M2" s="50">
        <v>98.87</v>
      </c>
      <c r="N2" s="50">
        <v>155</v>
      </c>
    </row>
    <row r="3" spans="1:14">
      <c r="A3" s="49" t="s">
        <v>989</v>
      </c>
      <c r="B3" s="49"/>
      <c r="C3" s="50">
        <v>50.84</v>
      </c>
      <c r="D3" s="50">
        <v>3.91</v>
      </c>
      <c r="E3" s="50">
        <v>12.43</v>
      </c>
      <c r="F3" s="50">
        <v>13.16</v>
      </c>
      <c r="G3" s="50">
        <v>0.18</v>
      </c>
      <c r="H3" s="50">
        <v>5.13</v>
      </c>
      <c r="I3" s="50">
        <v>9.2100000000000009</v>
      </c>
      <c r="J3" s="50">
        <v>2.85</v>
      </c>
      <c r="K3" s="50">
        <v>0.81</v>
      </c>
      <c r="L3" s="50">
        <v>0.43</v>
      </c>
      <c r="M3" s="50">
        <v>99</v>
      </c>
      <c r="N3" s="50">
        <v>119</v>
      </c>
    </row>
    <row r="4" spans="1:14">
      <c r="A4" s="49" t="s">
        <v>990</v>
      </c>
      <c r="B4" s="49"/>
      <c r="C4" s="50">
        <v>51.24</v>
      </c>
      <c r="D4" s="50">
        <v>4</v>
      </c>
      <c r="E4" s="50">
        <v>12.55</v>
      </c>
      <c r="F4" s="50">
        <v>13.45</v>
      </c>
      <c r="G4" s="50">
        <v>0.21</v>
      </c>
      <c r="H4" s="50">
        <v>4.9800000000000004</v>
      </c>
      <c r="I4" s="50">
        <v>9.0500000000000007</v>
      </c>
      <c r="J4" s="50">
        <v>2.79</v>
      </c>
      <c r="K4" s="50">
        <v>0.84</v>
      </c>
      <c r="L4" s="50">
        <v>0.5</v>
      </c>
      <c r="M4" s="50">
        <v>99.66</v>
      </c>
      <c r="N4" s="50">
        <v>129</v>
      </c>
    </row>
    <row r="5" spans="1:14">
      <c r="A5" s="49" t="s">
        <v>991</v>
      </c>
      <c r="B5" s="49"/>
      <c r="C5" s="50">
        <v>51.52</v>
      </c>
      <c r="D5" s="50">
        <v>4.01</v>
      </c>
      <c r="E5" s="50">
        <v>12.43</v>
      </c>
      <c r="F5" s="50">
        <v>13.16</v>
      </c>
      <c r="G5" s="50">
        <v>0.2</v>
      </c>
      <c r="H5" s="50">
        <v>4.99</v>
      </c>
      <c r="I5" s="50">
        <v>9.09</v>
      </c>
      <c r="J5" s="50">
        <v>2.72</v>
      </c>
      <c r="K5" s="50">
        <v>0.84</v>
      </c>
      <c r="L5" s="50">
        <v>0.44</v>
      </c>
      <c r="M5" s="50">
        <v>99.46</v>
      </c>
      <c r="N5" s="50">
        <v>175</v>
      </c>
    </row>
    <row r="6" spans="1:14">
      <c r="A6" s="49" t="s">
        <v>992</v>
      </c>
      <c r="B6" s="49"/>
      <c r="C6" s="50">
        <v>50.86</v>
      </c>
      <c r="D6" s="50">
        <v>3.91</v>
      </c>
      <c r="E6" s="50">
        <v>12.45</v>
      </c>
      <c r="F6" s="50">
        <v>13.46</v>
      </c>
      <c r="G6" s="50">
        <v>0.19</v>
      </c>
      <c r="H6" s="50">
        <v>5.0599999999999996</v>
      </c>
      <c r="I6" s="50">
        <v>9.36</v>
      </c>
      <c r="J6" s="50">
        <v>2.69</v>
      </c>
      <c r="K6" s="50">
        <v>0.83</v>
      </c>
      <c r="L6" s="50">
        <v>0.46</v>
      </c>
      <c r="M6" s="50">
        <v>99.33</v>
      </c>
      <c r="N6" s="50">
        <v>165</v>
      </c>
    </row>
    <row r="7" spans="1:14">
      <c r="A7" s="49" t="s">
        <v>993</v>
      </c>
      <c r="B7" s="49" t="s">
        <v>994</v>
      </c>
      <c r="C7" s="50">
        <v>50.26</v>
      </c>
      <c r="D7" s="50">
        <v>1.93</v>
      </c>
      <c r="E7" s="50">
        <v>13.51</v>
      </c>
      <c r="F7" s="50">
        <v>13.39</v>
      </c>
      <c r="G7" s="50">
        <v>0.23</v>
      </c>
      <c r="H7" s="50">
        <v>6.36</v>
      </c>
      <c r="I7" s="50">
        <v>11.07</v>
      </c>
      <c r="J7" s="50">
        <v>2.3199999999999998</v>
      </c>
      <c r="K7" s="50">
        <v>0.22</v>
      </c>
      <c r="L7" s="50">
        <v>0.18</v>
      </c>
      <c r="M7" s="50">
        <v>99.61</v>
      </c>
      <c r="N7" s="50">
        <v>521</v>
      </c>
    </row>
    <row r="8" spans="1:14">
      <c r="A8" s="49"/>
      <c r="B8" s="49" t="s">
        <v>995</v>
      </c>
      <c r="C8" s="50">
        <v>50.13</v>
      </c>
      <c r="D8" s="50">
        <v>1.98</v>
      </c>
      <c r="E8" s="50">
        <v>13.65</v>
      </c>
      <c r="F8" s="50">
        <v>13.03</v>
      </c>
      <c r="G8" s="50">
        <v>0.24</v>
      </c>
      <c r="H8" s="50">
        <v>6.32</v>
      </c>
      <c r="I8" s="50">
        <v>11.36</v>
      </c>
      <c r="J8" s="50">
        <v>2.25</v>
      </c>
      <c r="K8" s="50">
        <v>0.21</v>
      </c>
      <c r="L8" s="50">
        <v>0.16</v>
      </c>
      <c r="M8" s="50">
        <v>99.43</v>
      </c>
      <c r="N8" s="50">
        <v>385</v>
      </c>
    </row>
    <row r="9" spans="1:14">
      <c r="A9" s="49"/>
      <c r="B9" s="49" t="s">
        <v>996</v>
      </c>
      <c r="C9" s="50">
        <v>50.17</v>
      </c>
      <c r="D9" s="50">
        <v>1.9</v>
      </c>
      <c r="E9" s="50">
        <v>13.59</v>
      </c>
      <c r="F9" s="50">
        <v>13.24</v>
      </c>
      <c r="G9" s="50">
        <v>0.23</v>
      </c>
      <c r="H9" s="50">
        <v>6.37</v>
      </c>
      <c r="I9" s="50">
        <v>11.23</v>
      </c>
      <c r="J9" s="50">
        <v>2.31</v>
      </c>
      <c r="K9" s="50">
        <v>0.23</v>
      </c>
      <c r="L9" s="50">
        <v>0.25</v>
      </c>
      <c r="M9" s="50">
        <v>99.62</v>
      </c>
      <c r="N9" s="50">
        <v>412</v>
      </c>
    </row>
    <row r="10" spans="1:14">
      <c r="A10" s="49"/>
      <c r="B10" s="49" t="s">
        <v>997</v>
      </c>
      <c r="C10" s="50">
        <v>50.15</v>
      </c>
      <c r="D10" s="50">
        <v>1.94</v>
      </c>
      <c r="E10" s="50">
        <v>13.73</v>
      </c>
      <c r="F10" s="50">
        <v>13.19</v>
      </c>
      <c r="G10" s="50">
        <v>0.24</v>
      </c>
      <c r="H10" s="50">
        <v>6.37</v>
      </c>
      <c r="I10" s="50">
        <v>11.29</v>
      </c>
      <c r="J10" s="50">
        <v>2.25</v>
      </c>
      <c r="K10" s="50">
        <v>0.23</v>
      </c>
      <c r="L10" s="50">
        <v>0.16</v>
      </c>
      <c r="M10" s="50">
        <v>99.64</v>
      </c>
      <c r="N10" s="50">
        <v>342</v>
      </c>
    </row>
    <row r="11" spans="1:14">
      <c r="A11" s="49"/>
      <c r="B11" s="49" t="s">
        <v>998</v>
      </c>
      <c r="C11" s="50">
        <v>50.51</v>
      </c>
      <c r="D11" s="50">
        <v>1.94</v>
      </c>
      <c r="E11" s="50">
        <v>13.65</v>
      </c>
      <c r="F11" s="50">
        <v>12.72</v>
      </c>
      <c r="G11" s="50">
        <v>0.26</v>
      </c>
      <c r="H11" s="50">
        <v>6.28</v>
      </c>
      <c r="I11" s="50">
        <v>11.19</v>
      </c>
      <c r="J11" s="50">
        <v>2.14</v>
      </c>
      <c r="K11" s="50">
        <v>0.2</v>
      </c>
      <c r="L11" s="50">
        <v>0.18</v>
      </c>
      <c r="M11" s="50">
        <v>99.18</v>
      </c>
      <c r="N11" s="50">
        <v>424</v>
      </c>
    </row>
    <row r="12" spans="1:14">
      <c r="A12" s="49"/>
      <c r="B12" s="49" t="s">
        <v>999</v>
      </c>
      <c r="C12" s="50">
        <v>50.46</v>
      </c>
      <c r="D12" s="50">
        <v>1.9</v>
      </c>
      <c r="E12" s="50">
        <v>13.82</v>
      </c>
      <c r="F12" s="50">
        <v>13.08</v>
      </c>
      <c r="G12" s="50">
        <v>0.22</v>
      </c>
      <c r="H12" s="50">
        <v>6.2</v>
      </c>
      <c r="I12" s="50">
        <v>11.24</v>
      </c>
      <c r="J12" s="50">
        <v>2.2000000000000002</v>
      </c>
      <c r="K12" s="50">
        <v>0.23</v>
      </c>
      <c r="L12" s="50">
        <v>0.16</v>
      </c>
      <c r="M12" s="50">
        <v>99.63</v>
      </c>
      <c r="N12" s="50">
        <v>446</v>
      </c>
    </row>
    <row r="13" spans="1:14">
      <c r="A13" s="49"/>
      <c r="B13" s="49" t="s">
        <v>1000</v>
      </c>
      <c r="C13" s="50">
        <v>50.04</v>
      </c>
      <c r="D13" s="50">
        <v>1.91</v>
      </c>
      <c r="E13" s="50">
        <v>13.56</v>
      </c>
      <c r="F13" s="50">
        <v>13.14</v>
      </c>
      <c r="G13" s="50">
        <v>0.24</v>
      </c>
      <c r="H13" s="50">
        <v>6.17</v>
      </c>
      <c r="I13" s="50">
        <v>11.29</v>
      </c>
      <c r="J13" s="50">
        <v>2.35</v>
      </c>
      <c r="K13" s="50">
        <v>0.23</v>
      </c>
      <c r="L13" s="50">
        <v>0.16</v>
      </c>
      <c r="M13" s="50">
        <v>99.21</v>
      </c>
      <c r="N13" s="50">
        <v>454</v>
      </c>
    </row>
    <row r="14" spans="1:14">
      <c r="A14" s="49"/>
      <c r="B14" s="49" t="s">
        <v>1001</v>
      </c>
      <c r="C14" s="50">
        <v>50.19</v>
      </c>
      <c r="D14" s="50">
        <v>1.89</v>
      </c>
      <c r="E14" s="50">
        <v>13.68</v>
      </c>
      <c r="F14" s="50">
        <v>13.14</v>
      </c>
      <c r="G14" s="50">
        <v>0.23</v>
      </c>
      <c r="H14" s="50">
        <v>6.28</v>
      </c>
      <c r="I14" s="50">
        <v>11.31</v>
      </c>
      <c r="J14" s="50">
        <v>2.4</v>
      </c>
      <c r="K14" s="50">
        <v>0.22</v>
      </c>
      <c r="L14" s="50">
        <v>0.19</v>
      </c>
      <c r="M14" s="50">
        <v>99.62</v>
      </c>
      <c r="N14" s="50">
        <v>336</v>
      </c>
    </row>
    <row r="15" spans="1:14">
      <c r="A15" s="49"/>
      <c r="B15" s="49" t="s">
        <v>1002</v>
      </c>
      <c r="C15" s="50">
        <v>50.3</v>
      </c>
      <c r="D15" s="50">
        <v>1.88</v>
      </c>
      <c r="E15" s="50">
        <v>13.57</v>
      </c>
      <c r="F15" s="50">
        <v>13.15</v>
      </c>
      <c r="G15" s="50">
        <v>0.24</v>
      </c>
      <c r="H15" s="50">
        <v>6.35</v>
      </c>
      <c r="I15" s="50">
        <v>11.25</v>
      </c>
      <c r="J15" s="50">
        <v>2.42</v>
      </c>
      <c r="K15" s="50">
        <v>0.23</v>
      </c>
      <c r="L15" s="50">
        <v>0.25</v>
      </c>
      <c r="M15" s="50">
        <v>99.77</v>
      </c>
      <c r="N15" s="50">
        <v>483</v>
      </c>
    </row>
    <row r="16" spans="1:14">
      <c r="A16" s="49"/>
      <c r="B16" s="49" t="s">
        <v>1003</v>
      </c>
      <c r="C16" s="50">
        <v>50.4</v>
      </c>
      <c r="D16" s="50">
        <v>2.02</v>
      </c>
      <c r="E16" s="50">
        <v>13.74</v>
      </c>
      <c r="F16" s="50">
        <v>12.99</v>
      </c>
      <c r="G16" s="50">
        <v>0.27</v>
      </c>
      <c r="H16" s="50">
        <v>6.19</v>
      </c>
      <c r="I16" s="50">
        <v>11.3</v>
      </c>
      <c r="J16" s="50">
        <v>2.17</v>
      </c>
      <c r="K16" s="50">
        <v>0.2</v>
      </c>
      <c r="L16" s="50">
        <v>0.2</v>
      </c>
      <c r="M16" s="50">
        <v>99.56</v>
      </c>
      <c r="N16" s="50">
        <v>331</v>
      </c>
    </row>
    <row r="17" spans="1:14">
      <c r="A17" s="49"/>
      <c r="B17" s="49" t="s">
        <v>1004</v>
      </c>
      <c r="C17" s="50">
        <v>50.44</v>
      </c>
      <c r="D17" s="50">
        <v>1.95</v>
      </c>
      <c r="E17" s="50">
        <v>13.57</v>
      </c>
      <c r="F17" s="50">
        <v>13.31</v>
      </c>
      <c r="G17" s="50">
        <v>0.21</v>
      </c>
      <c r="H17" s="50">
        <v>6.18</v>
      </c>
      <c r="I17" s="50">
        <v>11.16</v>
      </c>
      <c r="J17" s="50">
        <v>2.2599999999999998</v>
      </c>
      <c r="K17" s="50">
        <v>0.23</v>
      </c>
      <c r="L17" s="50">
        <v>0.14000000000000001</v>
      </c>
      <c r="M17" s="50">
        <v>99.55</v>
      </c>
      <c r="N17" s="50">
        <v>376</v>
      </c>
    </row>
    <row r="18" spans="1:14">
      <c r="A18" s="49"/>
      <c r="B18" s="49" t="s">
        <v>1005</v>
      </c>
      <c r="C18" s="50">
        <v>49.67</v>
      </c>
      <c r="D18" s="50">
        <v>1.93</v>
      </c>
      <c r="E18" s="50">
        <v>13.55</v>
      </c>
      <c r="F18" s="50">
        <v>13.19</v>
      </c>
      <c r="G18" s="50">
        <v>0.23</v>
      </c>
      <c r="H18" s="50">
        <v>6.3</v>
      </c>
      <c r="I18" s="50">
        <v>11.3</v>
      </c>
      <c r="J18" s="50">
        <v>2.5099999999999998</v>
      </c>
      <c r="K18" s="50">
        <v>0.21</v>
      </c>
      <c r="L18" s="50">
        <v>0.21</v>
      </c>
      <c r="M18" s="50">
        <v>99.22</v>
      </c>
      <c r="N18" s="50">
        <v>481</v>
      </c>
    </row>
    <row r="19" spans="1:14">
      <c r="A19" s="49"/>
      <c r="B19" s="49" t="s">
        <v>1006</v>
      </c>
      <c r="C19" s="50">
        <v>49.6</v>
      </c>
      <c r="D19" s="50">
        <v>1.99</v>
      </c>
      <c r="E19" s="50">
        <v>13.57</v>
      </c>
      <c r="F19" s="50">
        <v>13.33</v>
      </c>
      <c r="G19" s="50">
        <v>0.22</v>
      </c>
      <c r="H19" s="50">
        <v>6.19</v>
      </c>
      <c r="I19" s="50">
        <v>11.33</v>
      </c>
      <c r="J19" s="50">
        <v>2.44</v>
      </c>
      <c r="K19" s="50">
        <v>0.22</v>
      </c>
      <c r="L19" s="50">
        <v>0.21</v>
      </c>
      <c r="M19" s="50">
        <v>99.22</v>
      </c>
      <c r="N19" s="50">
        <v>455</v>
      </c>
    </row>
    <row r="20" spans="1:14">
      <c r="A20" s="49"/>
      <c r="B20" s="49" t="s">
        <v>1007</v>
      </c>
      <c r="C20" s="50">
        <v>50.18</v>
      </c>
      <c r="D20" s="50">
        <v>1.94</v>
      </c>
      <c r="E20" s="50">
        <v>13.49</v>
      </c>
      <c r="F20" s="50">
        <v>13.33</v>
      </c>
      <c r="G20" s="50">
        <v>0.23</v>
      </c>
      <c r="H20" s="50">
        <v>6.27</v>
      </c>
      <c r="I20" s="50">
        <v>11.24</v>
      </c>
      <c r="J20" s="50">
        <v>2.44</v>
      </c>
      <c r="K20" s="50">
        <v>0.2</v>
      </c>
      <c r="L20" s="50">
        <v>0.17</v>
      </c>
      <c r="M20" s="50">
        <v>99.62</v>
      </c>
      <c r="N20" s="50">
        <v>435</v>
      </c>
    </row>
    <row r="21" spans="1:14">
      <c r="A21" s="49"/>
      <c r="B21" s="49" t="s">
        <v>1008</v>
      </c>
      <c r="C21" s="50">
        <v>50.43</v>
      </c>
      <c r="D21" s="50">
        <v>1.93</v>
      </c>
      <c r="E21" s="50">
        <v>13.77</v>
      </c>
      <c r="F21" s="50">
        <v>12.83</v>
      </c>
      <c r="G21" s="50">
        <v>0.2</v>
      </c>
      <c r="H21" s="50">
        <v>6.14</v>
      </c>
      <c r="I21" s="50">
        <v>11.15</v>
      </c>
      <c r="J21" s="50">
        <v>2.31</v>
      </c>
      <c r="K21" s="50">
        <v>0.21</v>
      </c>
      <c r="L21" s="50">
        <v>0.17</v>
      </c>
      <c r="M21" s="50">
        <v>99.25</v>
      </c>
      <c r="N21" s="50">
        <v>392</v>
      </c>
    </row>
    <row r="22" spans="1:14">
      <c r="A22" s="49"/>
      <c r="B22" s="49" t="s">
        <v>1009</v>
      </c>
      <c r="C22" s="50">
        <v>50.89</v>
      </c>
      <c r="D22" s="50">
        <v>1.95</v>
      </c>
      <c r="E22" s="50">
        <v>13.71</v>
      </c>
      <c r="F22" s="50">
        <v>12.44</v>
      </c>
      <c r="G22" s="50">
        <v>0.23</v>
      </c>
      <c r="H22" s="50">
        <v>6.32</v>
      </c>
      <c r="I22" s="50">
        <v>11.13</v>
      </c>
      <c r="J22" s="50">
        <v>2.2200000000000002</v>
      </c>
      <c r="K22" s="50">
        <v>0.23</v>
      </c>
      <c r="L22" s="50">
        <v>0.21</v>
      </c>
      <c r="M22" s="50">
        <v>99.45</v>
      </c>
      <c r="N22" s="50">
        <v>406</v>
      </c>
    </row>
    <row r="23" spans="1:14">
      <c r="A23" s="49"/>
      <c r="B23" s="49" t="s">
        <v>1010</v>
      </c>
      <c r="C23" s="50">
        <v>50.91</v>
      </c>
      <c r="D23" s="50">
        <v>1.93</v>
      </c>
      <c r="E23" s="50">
        <v>13.67</v>
      </c>
      <c r="F23" s="50">
        <v>12.43</v>
      </c>
      <c r="G23" s="50">
        <v>0.21</v>
      </c>
      <c r="H23" s="50">
        <v>6.16</v>
      </c>
      <c r="I23" s="50">
        <v>10.96</v>
      </c>
      <c r="J23" s="50">
        <v>2.2999999999999998</v>
      </c>
      <c r="K23" s="50">
        <v>0.2</v>
      </c>
      <c r="L23" s="50">
        <v>0.26</v>
      </c>
      <c r="M23" s="50">
        <v>99.13</v>
      </c>
      <c r="N23" s="50">
        <v>369</v>
      </c>
    </row>
    <row r="24" spans="1:14">
      <c r="A24" s="49"/>
      <c r="B24" s="49" t="s">
        <v>1011</v>
      </c>
      <c r="C24" s="50">
        <v>50.4</v>
      </c>
      <c r="D24" s="50">
        <v>1.98</v>
      </c>
      <c r="E24" s="50">
        <v>13.53</v>
      </c>
      <c r="F24" s="50">
        <v>12.87</v>
      </c>
      <c r="G24" s="50">
        <v>0.21</v>
      </c>
      <c r="H24" s="50">
        <v>6.29</v>
      </c>
      <c r="I24" s="50">
        <v>11.17</v>
      </c>
      <c r="J24" s="50">
        <v>2.19</v>
      </c>
      <c r="K24" s="50">
        <v>0.21</v>
      </c>
      <c r="L24" s="50">
        <v>0.18</v>
      </c>
      <c r="M24" s="50">
        <v>99.15</v>
      </c>
      <c r="N24" s="50">
        <v>419</v>
      </c>
    </row>
    <row r="25" spans="1:14">
      <c r="A25" s="49"/>
      <c r="B25" s="49" t="s">
        <v>1012</v>
      </c>
      <c r="C25" s="50">
        <v>50.15</v>
      </c>
      <c r="D25" s="50">
        <v>1.9</v>
      </c>
      <c r="E25" s="50">
        <v>13.45</v>
      </c>
      <c r="F25" s="50">
        <v>13.21</v>
      </c>
      <c r="G25" s="50">
        <v>0.24</v>
      </c>
      <c r="H25" s="50">
        <v>6.41</v>
      </c>
      <c r="I25" s="50">
        <v>11.19</v>
      </c>
      <c r="J25" s="50">
        <v>2.4500000000000002</v>
      </c>
      <c r="K25" s="50">
        <v>0.22</v>
      </c>
      <c r="L25" s="50">
        <v>0.14000000000000001</v>
      </c>
      <c r="M25" s="50">
        <v>99.48</v>
      </c>
      <c r="N25" s="50">
        <v>475</v>
      </c>
    </row>
    <row r="26" spans="1:14">
      <c r="A26" s="49"/>
      <c r="B26" s="49" t="s">
        <v>1013</v>
      </c>
      <c r="C26" s="50">
        <v>50.2</v>
      </c>
      <c r="D26" s="50">
        <v>1.94</v>
      </c>
      <c r="E26" s="50">
        <v>13.5</v>
      </c>
      <c r="F26" s="50">
        <v>13.34</v>
      </c>
      <c r="G26" s="50">
        <v>0.23</v>
      </c>
      <c r="H26" s="50">
        <v>6.33</v>
      </c>
      <c r="I26" s="50">
        <v>11.14</v>
      </c>
      <c r="J26" s="50">
        <v>2.17</v>
      </c>
      <c r="K26" s="50">
        <v>0.22</v>
      </c>
      <c r="L26" s="50">
        <v>0.21</v>
      </c>
      <c r="M26" s="50">
        <v>99.41</v>
      </c>
      <c r="N26" s="50">
        <v>485</v>
      </c>
    </row>
    <row r="27" spans="1:14">
      <c r="A27" s="49" t="s">
        <v>993</v>
      </c>
      <c r="B27" s="49" t="s">
        <v>1014</v>
      </c>
      <c r="C27" s="50">
        <v>50.11</v>
      </c>
      <c r="D27" s="50">
        <v>1.93</v>
      </c>
      <c r="E27" s="50">
        <v>13.55</v>
      </c>
      <c r="F27" s="50">
        <v>13.29</v>
      </c>
      <c r="G27" s="50">
        <v>0.23</v>
      </c>
      <c r="H27" s="50">
        <v>6.31</v>
      </c>
      <c r="I27" s="50">
        <v>11.12</v>
      </c>
      <c r="J27" s="50">
        <v>2.4</v>
      </c>
      <c r="K27" s="50">
        <v>0.23</v>
      </c>
      <c r="L27" s="50">
        <v>0.19</v>
      </c>
      <c r="M27" s="50">
        <v>99.48</v>
      </c>
      <c r="N27" s="50">
        <v>405</v>
      </c>
    </row>
    <row r="28" spans="1:14">
      <c r="A28" s="49"/>
      <c r="B28" s="49" t="s">
        <v>1015</v>
      </c>
      <c r="C28" s="50">
        <v>50.19</v>
      </c>
      <c r="D28" s="50">
        <v>1.92</v>
      </c>
      <c r="E28" s="50">
        <v>13.57</v>
      </c>
      <c r="F28" s="50">
        <v>13.18</v>
      </c>
      <c r="G28" s="50">
        <v>0.21</v>
      </c>
      <c r="H28" s="50">
        <v>6.35</v>
      </c>
      <c r="I28" s="50">
        <v>11.12</v>
      </c>
      <c r="J28" s="50">
        <v>2.46</v>
      </c>
      <c r="K28" s="50">
        <v>0.22</v>
      </c>
      <c r="L28" s="50">
        <v>0.22</v>
      </c>
      <c r="M28" s="50">
        <v>99.54</v>
      </c>
      <c r="N28" s="50">
        <v>391</v>
      </c>
    </row>
    <row r="29" spans="1:14">
      <c r="A29" s="49"/>
      <c r="B29" s="49" t="s">
        <v>1016</v>
      </c>
      <c r="C29" s="50">
        <v>49.92</v>
      </c>
      <c r="D29" s="50">
        <v>1.97</v>
      </c>
      <c r="E29" s="50">
        <v>13.57</v>
      </c>
      <c r="F29" s="50">
        <v>13.1</v>
      </c>
      <c r="G29" s="50">
        <v>0.21</v>
      </c>
      <c r="H29" s="50">
        <v>6.36</v>
      </c>
      <c r="I29" s="50">
        <v>11.31</v>
      </c>
      <c r="J29" s="50">
        <v>2.4</v>
      </c>
      <c r="K29" s="50">
        <v>0.21</v>
      </c>
      <c r="L29" s="50">
        <v>0.21</v>
      </c>
      <c r="M29" s="50">
        <v>99.38</v>
      </c>
      <c r="N29" s="50">
        <v>423</v>
      </c>
    </row>
    <row r="30" spans="1:14">
      <c r="A30" s="49"/>
      <c r="B30" s="49" t="s">
        <v>1017</v>
      </c>
      <c r="C30" s="50">
        <v>49.75</v>
      </c>
      <c r="D30" s="50">
        <v>1.9</v>
      </c>
      <c r="E30" s="50">
        <v>13.5</v>
      </c>
      <c r="F30" s="50">
        <v>13.07</v>
      </c>
      <c r="G30" s="50">
        <v>0.2</v>
      </c>
      <c r="H30" s="50">
        <v>6.18</v>
      </c>
      <c r="I30" s="50">
        <v>11.14</v>
      </c>
      <c r="J30" s="50">
        <v>2.5</v>
      </c>
      <c r="K30" s="50">
        <v>0.21</v>
      </c>
      <c r="L30" s="50">
        <v>0.25</v>
      </c>
      <c r="M30" s="50">
        <v>98.83</v>
      </c>
      <c r="N30" s="50">
        <v>441</v>
      </c>
    </row>
    <row r="31" spans="1:14">
      <c r="A31" s="49"/>
      <c r="B31" s="49" t="s">
        <v>1018</v>
      </c>
      <c r="C31" s="50">
        <v>49.97</v>
      </c>
      <c r="D31" s="50">
        <v>1.94</v>
      </c>
      <c r="E31" s="50">
        <v>13.55</v>
      </c>
      <c r="F31" s="50">
        <v>13.22</v>
      </c>
      <c r="G31" s="50">
        <v>0.21</v>
      </c>
      <c r="H31" s="50">
        <v>6.17</v>
      </c>
      <c r="I31" s="50">
        <v>11.21</v>
      </c>
      <c r="J31" s="50">
        <v>2.4900000000000002</v>
      </c>
      <c r="K31" s="50">
        <v>0.24</v>
      </c>
      <c r="L31" s="50">
        <v>0.19</v>
      </c>
      <c r="M31" s="50">
        <v>99.31</v>
      </c>
      <c r="N31" s="50">
        <v>432</v>
      </c>
    </row>
    <row r="32" spans="1:14">
      <c r="A32" s="49"/>
      <c r="B32" s="49" t="s">
        <v>1019</v>
      </c>
      <c r="C32" s="50">
        <v>50.18</v>
      </c>
      <c r="D32" s="50">
        <v>1.96</v>
      </c>
      <c r="E32" s="50">
        <v>13.59</v>
      </c>
      <c r="F32" s="50">
        <v>13.1</v>
      </c>
      <c r="G32" s="50">
        <v>0.21</v>
      </c>
      <c r="H32" s="50">
        <v>6.24</v>
      </c>
      <c r="I32" s="50">
        <v>11.26</v>
      </c>
      <c r="J32" s="50">
        <v>2.4</v>
      </c>
      <c r="K32" s="50">
        <v>0.22</v>
      </c>
      <c r="L32" s="50">
        <v>0.18</v>
      </c>
      <c r="M32" s="50">
        <v>99.45</v>
      </c>
      <c r="N32" s="50">
        <v>421</v>
      </c>
    </row>
    <row r="33" spans="1:14">
      <c r="A33" s="49"/>
      <c r="B33" s="49" t="s">
        <v>1020</v>
      </c>
      <c r="C33" s="50">
        <v>49.92</v>
      </c>
      <c r="D33" s="50">
        <v>1.84</v>
      </c>
      <c r="E33" s="50">
        <v>13.61</v>
      </c>
      <c r="F33" s="50">
        <v>13.26</v>
      </c>
      <c r="G33" s="50">
        <v>0.24</v>
      </c>
      <c r="H33" s="50">
        <v>6.31</v>
      </c>
      <c r="I33" s="50">
        <v>11.16</v>
      </c>
      <c r="J33" s="50">
        <v>2.37</v>
      </c>
      <c r="K33" s="50">
        <v>0.2</v>
      </c>
      <c r="L33" s="50">
        <v>0.23</v>
      </c>
      <c r="M33" s="50">
        <v>99.27</v>
      </c>
      <c r="N33" s="50">
        <v>506</v>
      </c>
    </row>
    <row r="34" spans="1:14">
      <c r="A34" s="49"/>
      <c r="B34" s="49" t="s">
        <v>1021</v>
      </c>
      <c r="C34" s="50">
        <v>49.69</v>
      </c>
      <c r="D34" s="50">
        <v>1.93</v>
      </c>
      <c r="E34" s="50">
        <v>13.7</v>
      </c>
      <c r="F34" s="50">
        <v>13.21</v>
      </c>
      <c r="G34" s="50">
        <v>0.23</v>
      </c>
      <c r="H34" s="50">
        <v>6.27</v>
      </c>
      <c r="I34" s="50">
        <v>11.15</v>
      </c>
      <c r="J34" s="50">
        <v>2.34</v>
      </c>
      <c r="K34" s="50">
        <v>0.21</v>
      </c>
      <c r="L34" s="50">
        <v>0.19</v>
      </c>
      <c r="M34" s="50">
        <v>99.01</v>
      </c>
      <c r="N34" s="50">
        <v>320</v>
      </c>
    </row>
    <row r="35" spans="1:14">
      <c r="A35" s="49"/>
      <c r="B35" s="49" t="s">
        <v>1022</v>
      </c>
      <c r="C35" s="50">
        <v>50.07</v>
      </c>
      <c r="D35" s="50">
        <v>1.91</v>
      </c>
      <c r="E35" s="50">
        <v>13.69</v>
      </c>
      <c r="F35" s="50">
        <v>13.16</v>
      </c>
      <c r="G35" s="50">
        <v>0.2</v>
      </c>
      <c r="H35" s="50">
        <v>6.39</v>
      </c>
      <c r="I35" s="50">
        <v>11.45</v>
      </c>
      <c r="J35" s="50">
        <v>2.5299999999999998</v>
      </c>
      <c r="K35" s="50">
        <v>0.23</v>
      </c>
      <c r="L35" s="50">
        <v>0.2</v>
      </c>
      <c r="M35" s="50">
        <v>99.92</v>
      </c>
      <c r="N35" s="50">
        <v>363</v>
      </c>
    </row>
    <row r="36" spans="1:14">
      <c r="A36" s="49"/>
      <c r="B36" s="49" t="s">
        <v>1023</v>
      </c>
      <c r="C36" s="50">
        <v>50.19</v>
      </c>
      <c r="D36" s="50">
        <v>1.91</v>
      </c>
      <c r="E36" s="50">
        <v>13.77</v>
      </c>
      <c r="F36" s="50">
        <v>13.09</v>
      </c>
      <c r="G36" s="50">
        <v>0.23</v>
      </c>
      <c r="H36" s="50">
        <v>6.36</v>
      </c>
      <c r="I36" s="50">
        <v>11.44</v>
      </c>
      <c r="J36" s="50">
        <v>2.35</v>
      </c>
      <c r="K36" s="50">
        <v>0.23</v>
      </c>
      <c r="L36" s="50">
        <v>0.21</v>
      </c>
      <c r="M36" s="50">
        <v>99.86</v>
      </c>
      <c r="N36" s="50">
        <v>367</v>
      </c>
    </row>
    <row r="37" spans="1:14">
      <c r="A37" s="49" t="s">
        <v>993</v>
      </c>
      <c r="B37" s="49" t="s">
        <v>1024</v>
      </c>
      <c r="C37" s="50">
        <v>49.81</v>
      </c>
      <c r="D37" s="50">
        <v>1.99</v>
      </c>
      <c r="E37" s="50">
        <v>13.55</v>
      </c>
      <c r="F37" s="50">
        <v>13.16</v>
      </c>
      <c r="G37" s="50">
        <v>0.25</v>
      </c>
      <c r="H37" s="50">
        <v>6.38</v>
      </c>
      <c r="I37" s="50">
        <v>11.2</v>
      </c>
      <c r="J37" s="50">
        <v>2.34</v>
      </c>
      <c r="K37" s="50">
        <v>0.21</v>
      </c>
      <c r="L37" s="50">
        <v>0.23</v>
      </c>
      <c r="M37" s="50">
        <v>99.21</v>
      </c>
      <c r="N37" s="50">
        <v>358</v>
      </c>
    </row>
    <row r="38" spans="1:14">
      <c r="A38" s="49"/>
      <c r="B38" s="49" t="s">
        <v>1025</v>
      </c>
      <c r="C38" s="50">
        <v>49.77</v>
      </c>
      <c r="D38" s="50">
        <v>1.98</v>
      </c>
      <c r="E38" s="50">
        <v>13.75</v>
      </c>
      <c r="F38" s="50">
        <v>13.16</v>
      </c>
      <c r="G38" s="50">
        <v>0.21</v>
      </c>
      <c r="H38" s="50">
        <v>6.46</v>
      </c>
      <c r="I38" s="50">
        <v>11.26</v>
      </c>
      <c r="J38" s="50">
        <v>2.4900000000000002</v>
      </c>
      <c r="K38" s="50">
        <v>0.23</v>
      </c>
      <c r="L38" s="50">
        <v>0.19</v>
      </c>
      <c r="M38" s="50">
        <v>99.59</v>
      </c>
      <c r="N38" s="50">
        <v>327</v>
      </c>
    </row>
    <row r="39" spans="1:14">
      <c r="A39" s="49"/>
      <c r="B39" s="49" t="s">
        <v>1026</v>
      </c>
      <c r="C39" s="50">
        <v>49.98</v>
      </c>
      <c r="D39" s="50">
        <v>1.94</v>
      </c>
      <c r="E39" s="50">
        <v>13.66</v>
      </c>
      <c r="F39" s="50">
        <v>13.14</v>
      </c>
      <c r="G39" s="50">
        <v>0.22</v>
      </c>
      <c r="H39" s="50">
        <v>6.45</v>
      </c>
      <c r="I39" s="50">
        <v>11.38</v>
      </c>
      <c r="J39" s="50">
        <v>2.56</v>
      </c>
      <c r="K39" s="50">
        <v>0.22</v>
      </c>
      <c r="L39" s="50">
        <v>0.16</v>
      </c>
      <c r="M39" s="50">
        <v>99.83</v>
      </c>
      <c r="N39" s="50">
        <v>450</v>
      </c>
    </row>
    <row r="40" spans="1:14">
      <c r="A40" s="49"/>
      <c r="B40" s="49" t="s">
        <v>1027</v>
      </c>
      <c r="C40" s="50">
        <v>49.69</v>
      </c>
      <c r="D40" s="50">
        <v>1.88</v>
      </c>
      <c r="E40" s="50">
        <v>13.47</v>
      </c>
      <c r="F40" s="50">
        <v>13.3</v>
      </c>
      <c r="G40" s="50">
        <v>0.23</v>
      </c>
      <c r="H40" s="50">
        <v>6.33</v>
      </c>
      <c r="I40" s="50">
        <v>11.26</v>
      </c>
      <c r="J40" s="50">
        <v>2.4</v>
      </c>
      <c r="K40" s="50">
        <v>0.19</v>
      </c>
      <c r="L40" s="50">
        <v>0.24</v>
      </c>
      <c r="M40" s="50">
        <v>99.11</v>
      </c>
      <c r="N40" s="50">
        <v>431</v>
      </c>
    </row>
    <row r="41" spans="1:14">
      <c r="A41" s="49"/>
      <c r="B41" s="49" t="s">
        <v>1028</v>
      </c>
      <c r="C41" s="50">
        <v>49.8</v>
      </c>
      <c r="D41" s="50">
        <v>1.94</v>
      </c>
      <c r="E41" s="50">
        <v>13.5</v>
      </c>
      <c r="F41" s="50">
        <v>13.06</v>
      </c>
      <c r="G41" s="50">
        <v>0.24</v>
      </c>
      <c r="H41" s="50">
        <v>6.35</v>
      </c>
      <c r="I41" s="50">
        <v>11.24</v>
      </c>
      <c r="J41" s="50">
        <v>2.4700000000000002</v>
      </c>
      <c r="K41" s="50">
        <v>0.23</v>
      </c>
      <c r="L41" s="50">
        <v>0.21</v>
      </c>
      <c r="M41" s="50">
        <v>99.13</v>
      </c>
      <c r="N41" s="50">
        <v>362</v>
      </c>
    </row>
    <row r="42" spans="1:14">
      <c r="A42" s="49"/>
      <c r="B42" s="49" t="s">
        <v>1029</v>
      </c>
      <c r="C42" s="50">
        <v>49.87</v>
      </c>
      <c r="D42" s="50">
        <v>1.99</v>
      </c>
      <c r="E42" s="50">
        <v>13.6</v>
      </c>
      <c r="F42" s="50">
        <v>13.33</v>
      </c>
      <c r="G42" s="50">
        <v>0.25</v>
      </c>
      <c r="H42" s="50">
        <v>6.44</v>
      </c>
      <c r="I42" s="50">
        <v>11.25</v>
      </c>
      <c r="J42" s="50">
        <v>2.5299999999999998</v>
      </c>
      <c r="K42" s="50">
        <v>0.21</v>
      </c>
      <c r="L42" s="50">
        <v>0.18</v>
      </c>
      <c r="M42" s="50">
        <v>99.77</v>
      </c>
      <c r="N42" s="50">
        <v>442</v>
      </c>
    </row>
    <row r="43" spans="1:14">
      <c r="A43" s="49"/>
      <c r="B43" s="49" t="s">
        <v>1030</v>
      </c>
      <c r="C43" s="50">
        <v>49.92</v>
      </c>
      <c r="D43" s="50">
        <v>1.92</v>
      </c>
      <c r="E43" s="50">
        <v>13.5</v>
      </c>
      <c r="F43" s="50">
        <v>13.05</v>
      </c>
      <c r="G43" s="50">
        <v>0.21</v>
      </c>
      <c r="H43" s="50">
        <v>6.47</v>
      </c>
      <c r="I43" s="50">
        <v>11.13</v>
      </c>
      <c r="J43" s="50">
        <v>2.48</v>
      </c>
      <c r="K43" s="50">
        <v>0.22</v>
      </c>
      <c r="L43" s="50">
        <v>0.17</v>
      </c>
      <c r="M43" s="50">
        <v>99.18</v>
      </c>
      <c r="N43" s="50">
        <v>405</v>
      </c>
    </row>
    <row r="44" spans="1:14">
      <c r="A44" s="49"/>
      <c r="B44" s="49" t="s">
        <v>1031</v>
      </c>
      <c r="C44" s="50">
        <v>49.81</v>
      </c>
      <c r="D44" s="50">
        <v>1.91</v>
      </c>
      <c r="E44" s="50">
        <v>13.69</v>
      </c>
      <c r="F44" s="50">
        <v>13.17</v>
      </c>
      <c r="G44" s="50">
        <v>0.23</v>
      </c>
      <c r="H44" s="50">
        <v>6.36</v>
      </c>
      <c r="I44" s="50">
        <v>11.24</v>
      </c>
      <c r="J44" s="50">
        <v>2.5</v>
      </c>
      <c r="K44" s="50">
        <v>0.22</v>
      </c>
      <c r="L44" s="50">
        <v>0.19</v>
      </c>
      <c r="M44" s="50">
        <v>99.42</v>
      </c>
      <c r="N44" s="50">
        <v>399</v>
      </c>
    </row>
    <row r="45" spans="1:14">
      <c r="A45" s="49"/>
      <c r="B45" s="49" t="s">
        <v>1032</v>
      </c>
      <c r="C45" s="50">
        <v>49.78</v>
      </c>
      <c r="D45" s="50">
        <v>1.97</v>
      </c>
      <c r="E45" s="50">
        <v>13.71</v>
      </c>
      <c r="F45" s="50">
        <v>13.45</v>
      </c>
      <c r="G45" s="50">
        <v>0.21</v>
      </c>
      <c r="H45" s="50">
        <v>6.53</v>
      </c>
      <c r="I45" s="50">
        <v>11.27</v>
      </c>
      <c r="J45" s="50">
        <v>2.5</v>
      </c>
      <c r="K45" s="50">
        <v>0.21</v>
      </c>
      <c r="L45" s="50">
        <v>0.15</v>
      </c>
      <c r="M45" s="50">
        <v>99.88</v>
      </c>
      <c r="N45" s="50">
        <v>391</v>
      </c>
    </row>
    <row r="46" spans="1:14">
      <c r="A46" s="49"/>
      <c r="B46" s="49" t="s">
        <v>1033</v>
      </c>
      <c r="C46" s="50">
        <v>49.76</v>
      </c>
      <c r="D46" s="50">
        <v>1.96</v>
      </c>
      <c r="E46" s="50">
        <v>13.67</v>
      </c>
      <c r="F46" s="50">
        <v>12.94</v>
      </c>
      <c r="G46" s="50">
        <v>0.21</v>
      </c>
      <c r="H46" s="50">
        <v>6.37</v>
      </c>
      <c r="I46" s="50">
        <v>11.07</v>
      </c>
      <c r="J46" s="50">
        <v>2.4300000000000002</v>
      </c>
      <c r="K46" s="50">
        <v>0.21</v>
      </c>
      <c r="L46" s="50">
        <v>0.19</v>
      </c>
      <c r="M46" s="50">
        <v>98.91</v>
      </c>
      <c r="N46" s="50">
        <v>388</v>
      </c>
    </row>
    <row r="47" spans="1:14">
      <c r="A47" s="49" t="s">
        <v>993</v>
      </c>
      <c r="B47" s="49" t="s">
        <v>1034</v>
      </c>
      <c r="C47" s="50">
        <v>49.94</v>
      </c>
      <c r="D47" s="50">
        <v>1.94</v>
      </c>
      <c r="E47" s="50">
        <v>13.64</v>
      </c>
      <c r="F47" s="50">
        <v>13.23</v>
      </c>
      <c r="G47" s="50">
        <v>0.19</v>
      </c>
      <c r="H47" s="50">
        <v>6.36</v>
      </c>
      <c r="I47" s="50">
        <v>11.34</v>
      </c>
      <c r="J47" s="50">
        <v>2.5099999999999998</v>
      </c>
      <c r="K47" s="50">
        <v>0.23</v>
      </c>
      <c r="L47" s="50">
        <v>0.22</v>
      </c>
      <c r="M47" s="50">
        <v>99.7</v>
      </c>
      <c r="N47" s="50">
        <v>401</v>
      </c>
    </row>
    <row r="48" spans="1:14">
      <c r="A48" s="49"/>
      <c r="B48" s="49" t="s">
        <v>1035</v>
      </c>
      <c r="C48" s="50">
        <v>50.2</v>
      </c>
      <c r="D48" s="50">
        <v>1.94</v>
      </c>
      <c r="E48" s="50">
        <v>13.67</v>
      </c>
      <c r="F48" s="50">
        <v>13.27</v>
      </c>
      <c r="G48" s="50">
        <v>0.24</v>
      </c>
      <c r="H48" s="50">
        <v>6.32</v>
      </c>
      <c r="I48" s="50">
        <v>11.41</v>
      </c>
      <c r="J48" s="50">
        <v>2.35</v>
      </c>
      <c r="K48" s="50">
        <v>0.21</v>
      </c>
      <c r="L48" s="50">
        <v>0.21</v>
      </c>
      <c r="M48" s="50">
        <v>99.94</v>
      </c>
      <c r="N48" s="50">
        <v>431</v>
      </c>
    </row>
    <row r="49" spans="1:14">
      <c r="A49" s="49"/>
      <c r="B49" s="49" t="s">
        <v>1036</v>
      </c>
      <c r="C49" s="50">
        <v>49.97</v>
      </c>
      <c r="D49" s="50">
        <v>1.96</v>
      </c>
      <c r="E49" s="50">
        <v>13.62</v>
      </c>
      <c r="F49" s="50">
        <v>13.27</v>
      </c>
      <c r="G49" s="50">
        <v>0.24</v>
      </c>
      <c r="H49" s="50">
        <v>6.31</v>
      </c>
      <c r="I49" s="50">
        <v>11.16</v>
      </c>
      <c r="J49" s="50">
        <v>2.4</v>
      </c>
      <c r="K49" s="50">
        <v>0.21</v>
      </c>
      <c r="L49" s="50">
        <v>0.17</v>
      </c>
      <c r="M49" s="50">
        <v>99.44</v>
      </c>
      <c r="N49" s="50">
        <v>476</v>
      </c>
    </row>
    <row r="50" spans="1:14">
      <c r="A50" s="49"/>
      <c r="B50" s="49" t="s">
        <v>1037</v>
      </c>
      <c r="C50" s="50">
        <v>49.78</v>
      </c>
      <c r="D50" s="50">
        <v>1.89</v>
      </c>
      <c r="E50" s="50">
        <v>13.54</v>
      </c>
      <c r="F50" s="50">
        <v>13.32</v>
      </c>
      <c r="G50" s="50">
        <v>0.19</v>
      </c>
      <c r="H50" s="50">
        <v>6.37</v>
      </c>
      <c r="I50" s="50">
        <v>11.24</v>
      </c>
      <c r="J50" s="50">
        <v>2.54</v>
      </c>
      <c r="K50" s="50">
        <v>0.23</v>
      </c>
      <c r="L50" s="50">
        <v>0.16</v>
      </c>
      <c r="M50" s="50">
        <v>99.38</v>
      </c>
      <c r="N50" s="50">
        <v>407</v>
      </c>
    </row>
    <row r="51" spans="1:14">
      <c r="A51" s="49"/>
      <c r="B51" s="49" t="s">
        <v>1038</v>
      </c>
      <c r="C51" s="50">
        <v>49.6</v>
      </c>
      <c r="D51" s="50">
        <v>1.9</v>
      </c>
      <c r="E51" s="50">
        <v>13.65</v>
      </c>
      <c r="F51" s="50">
        <v>13.33</v>
      </c>
      <c r="G51" s="50">
        <v>0.22</v>
      </c>
      <c r="H51" s="50">
        <v>6.4</v>
      </c>
      <c r="I51" s="50">
        <v>11.2</v>
      </c>
      <c r="J51" s="50">
        <v>2.48</v>
      </c>
      <c r="K51" s="50">
        <v>0.21</v>
      </c>
      <c r="L51" s="50">
        <v>0.14000000000000001</v>
      </c>
      <c r="M51" s="50">
        <v>99.26</v>
      </c>
      <c r="N51" s="50">
        <v>483</v>
      </c>
    </row>
    <row r="52" spans="1:14">
      <c r="A52" s="49"/>
      <c r="B52" s="49" t="s">
        <v>1039</v>
      </c>
      <c r="C52" s="50">
        <v>50.11</v>
      </c>
      <c r="D52" s="50">
        <v>1.92</v>
      </c>
      <c r="E52" s="50">
        <v>13.72</v>
      </c>
      <c r="F52" s="50">
        <v>13.32</v>
      </c>
      <c r="G52" s="50">
        <v>0.22</v>
      </c>
      <c r="H52" s="50">
        <v>6.27</v>
      </c>
      <c r="I52" s="50">
        <v>11.09</v>
      </c>
      <c r="J52" s="50">
        <v>2.36</v>
      </c>
      <c r="K52" s="50">
        <v>0.22</v>
      </c>
      <c r="L52" s="50">
        <v>0.19</v>
      </c>
      <c r="M52" s="50">
        <v>99.51</v>
      </c>
      <c r="N52" s="50">
        <v>372</v>
      </c>
    </row>
    <row r="53" spans="1:14">
      <c r="A53" s="49"/>
      <c r="B53" s="49" t="s">
        <v>1040</v>
      </c>
      <c r="C53" s="50">
        <v>50.1</v>
      </c>
      <c r="D53" s="50">
        <v>1.94</v>
      </c>
      <c r="E53" s="50">
        <v>13.5</v>
      </c>
      <c r="F53" s="50">
        <v>12.94</v>
      </c>
      <c r="G53" s="50">
        <v>0.22</v>
      </c>
      <c r="H53" s="50">
        <v>6.28</v>
      </c>
      <c r="I53" s="50">
        <v>11.25</v>
      </c>
      <c r="J53" s="50">
        <v>2.48</v>
      </c>
      <c r="K53" s="50">
        <v>0.21</v>
      </c>
      <c r="L53" s="50">
        <v>0.19</v>
      </c>
      <c r="M53" s="50">
        <v>99.2</v>
      </c>
      <c r="N53" s="50">
        <v>336</v>
      </c>
    </row>
    <row r="54" spans="1:14">
      <c r="A54" s="49"/>
      <c r="B54" s="49" t="s">
        <v>1041</v>
      </c>
      <c r="C54" s="50">
        <v>49.85</v>
      </c>
      <c r="D54" s="50">
        <v>1.94</v>
      </c>
      <c r="E54" s="50">
        <v>13.62</v>
      </c>
      <c r="F54" s="50">
        <v>13.36</v>
      </c>
      <c r="G54" s="50">
        <v>0.23</v>
      </c>
      <c r="H54" s="50">
        <v>6.3</v>
      </c>
      <c r="I54" s="50">
        <v>11.47</v>
      </c>
      <c r="J54" s="50">
        <v>2.52</v>
      </c>
      <c r="K54" s="50">
        <v>0.24</v>
      </c>
      <c r="L54" s="50">
        <v>0.18</v>
      </c>
      <c r="M54" s="50">
        <v>99.85</v>
      </c>
      <c r="N54" s="50">
        <v>488</v>
      </c>
    </row>
    <row r="55" spans="1:14">
      <c r="A55" s="49"/>
      <c r="B55" s="49" t="s">
        <v>1042</v>
      </c>
      <c r="C55" s="50">
        <v>50.07</v>
      </c>
      <c r="D55" s="50">
        <v>1.98</v>
      </c>
      <c r="E55" s="50">
        <v>13.57</v>
      </c>
      <c r="F55" s="50">
        <v>13.14</v>
      </c>
      <c r="G55" s="50">
        <v>0.22</v>
      </c>
      <c r="H55" s="50">
        <v>6.34</v>
      </c>
      <c r="I55" s="50">
        <v>11.17</v>
      </c>
      <c r="J55" s="50">
        <v>2.37</v>
      </c>
      <c r="K55" s="50">
        <v>0.23</v>
      </c>
      <c r="L55" s="50">
        <v>0.24</v>
      </c>
      <c r="M55" s="50">
        <v>99.43</v>
      </c>
      <c r="N55" s="50">
        <v>384</v>
      </c>
    </row>
    <row r="56" spans="1:14">
      <c r="A56" s="49"/>
      <c r="B56" s="49" t="s">
        <v>1043</v>
      </c>
      <c r="C56" s="50">
        <v>49.58</v>
      </c>
      <c r="D56" s="50">
        <v>1.89</v>
      </c>
      <c r="E56" s="50">
        <v>13.56</v>
      </c>
      <c r="F56" s="50">
        <v>13.44</v>
      </c>
      <c r="G56" s="50">
        <v>0.23</v>
      </c>
      <c r="H56" s="50">
        <v>6.35</v>
      </c>
      <c r="I56" s="50">
        <v>11.43</v>
      </c>
      <c r="J56" s="50">
        <v>2.38</v>
      </c>
      <c r="K56" s="50">
        <v>0.21</v>
      </c>
      <c r="L56" s="50">
        <v>0.26</v>
      </c>
      <c r="M56" s="50">
        <v>99.41</v>
      </c>
      <c r="N56" s="50">
        <v>288</v>
      </c>
    </row>
    <row r="57" spans="1:14">
      <c r="A57" s="49" t="s">
        <v>993</v>
      </c>
      <c r="B57" s="49" t="s">
        <v>1044</v>
      </c>
      <c r="C57" s="50">
        <v>50.11</v>
      </c>
      <c r="D57" s="50">
        <v>1.96</v>
      </c>
      <c r="E57" s="50">
        <v>13.54</v>
      </c>
      <c r="F57" s="50">
        <v>13.24</v>
      </c>
      <c r="G57" s="50">
        <v>0.21</v>
      </c>
      <c r="H57" s="50">
        <v>6.4</v>
      </c>
      <c r="I57" s="50">
        <v>11.43</v>
      </c>
      <c r="J57" s="50">
        <v>2.48</v>
      </c>
      <c r="K57" s="50">
        <v>0.22</v>
      </c>
      <c r="L57" s="50">
        <v>0.22</v>
      </c>
      <c r="M57" s="50">
        <v>99.92</v>
      </c>
      <c r="N57" s="50">
        <v>415</v>
      </c>
    </row>
    <row r="58" spans="1:14">
      <c r="A58" s="49"/>
      <c r="B58" s="49" t="s">
        <v>1045</v>
      </c>
      <c r="C58" s="50">
        <v>49.93</v>
      </c>
      <c r="D58" s="50">
        <v>1.95</v>
      </c>
      <c r="E58" s="50">
        <v>13.55</v>
      </c>
      <c r="F58" s="50">
        <v>13.2</v>
      </c>
      <c r="G58" s="50">
        <v>0.23</v>
      </c>
      <c r="H58" s="50">
        <v>6.44</v>
      </c>
      <c r="I58" s="50">
        <v>11.25</v>
      </c>
      <c r="J58" s="50">
        <v>2.4700000000000002</v>
      </c>
      <c r="K58" s="50">
        <v>0.21</v>
      </c>
      <c r="L58" s="50">
        <v>0.22</v>
      </c>
      <c r="M58" s="50">
        <v>99.56</v>
      </c>
      <c r="N58" s="50">
        <v>430</v>
      </c>
    </row>
    <row r="59" spans="1:14">
      <c r="A59" s="49"/>
      <c r="B59" s="49" t="s">
        <v>1046</v>
      </c>
      <c r="C59" s="50">
        <v>50.36</v>
      </c>
      <c r="D59" s="50">
        <v>1.9</v>
      </c>
      <c r="E59" s="50">
        <v>13.77</v>
      </c>
      <c r="F59" s="50">
        <v>12.76</v>
      </c>
      <c r="G59" s="50">
        <v>0.21</v>
      </c>
      <c r="H59" s="50">
        <v>6.27</v>
      </c>
      <c r="I59" s="50">
        <v>11.24</v>
      </c>
      <c r="J59" s="50">
        <v>2.52</v>
      </c>
      <c r="K59" s="50">
        <v>0.22</v>
      </c>
      <c r="L59" s="50">
        <v>0.22</v>
      </c>
      <c r="M59" s="50">
        <v>99.58</v>
      </c>
      <c r="N59" s="50">
        <v>403</v>
      </c>
    </row>
    <row r="60" spans="1:14">
      <c r="A60" s="49"/>
      <c r="B60" s="49" t="s">
        <v>1047</v>
      </c>
      <c r="C60" s="50">
        <v>49.58</v>
      </c>
      <c r="D60" s="50">
        <v>1.96</v>
      </c>
      <c r="E60" s="50">
        <v>13.51</v>
      </c>
      <c r="F60" s="50">
        <v>13.13</v>
      </c>
      <c r="G60" s="50">
        <v>0.24</v>
      </c>
      <c r="H60" s="50">
        <v>6.39</v>
      </c>
      <c r="I60" s="50">
        <v>11.16</v>
      </c>
      <c r="J60" s="50">
        <v>2.38</v>
      </c>
      <c r="K60" s="50">
        <v>0.22</v>
      </c>
      <c r="L60" s="50">
        <v>0.24</v>
      </c>
      <c r="M60" s="50">
        <v>98.93</v>
      </c>
      <c r="N60" s="50">
        <v>372</v>
      </c>
    </row>
    <row r="61" spans="1:14">
      <c r="A61" s="49"/>
      <c r="B61" s="49" t="s">
        <v>1048</v>
      </c>
      <c r="C61" s="50">
        <v>50.06</v>
      </c>
      <c r="D61" s="50">
        <v>1.97</v>
      </c>
      <c r="E61" s="50">
        <v>13.45</v>
      </c>
      <c r="F61" s="50">
        <v>13.05</v>
      </c>
      <c r="G61" s="50">
        <v>0.22</v>
      </c>
      <c r="H61" s="50">
        <v>6.39</v>
      </c>
      <c r="I61" s="50">
        <v>11.01</v>
      </c>
      <c r="J61" s="50">
        <v>2.5</v>
      </c>
      <c r="K61" s="50">
        <v>0.23</v>
      </c>
      <c r="L61" s="50">
        <v>0.22</v>
      </c>
      <c r="M61" s="50">
        <v>99.2</v>
      </c>
      <c r="N61" s="50">
        <v>336</v>
      </c>
    </row>
    <row r="62" spans="1:14">
      <c r="A62" s="49"/>
      <c r="B62" s="49" t="s">
        <v>1049</v>
      </c>
      <c r="C62" s="50">
        <v>49.87</v>
      </c>
      <c r="D62" s="50">
        <v>1.92</v>
      </c>
      <c r="E62" s="50">
        <v>13.62</v>
      </c>
      <c r="F62" s="50">
        <v>12.84</v>
      </c>
      <c r="G62" s="50">
        <v>0.19</v>
      </c>
      <c r="H62" s="50">
        <v>6.15</v>
      </c>
      <c r="I62" s="50">
        <v>11.08</v>
      </c>
      <c r="J62" s="50">
        <v>2.71</v>
      </c>
      <c r="K62" s="50">
        <v>0.23</v>
      </c>
      <c r="L62" s="50">
        <v>0.26</v>
      </c>
      <c r="M62" s="50">
        <v>98.98</v>
      </c>
      <c r="N62" s="50">
        <v>393</v>
      </c>
    </row>
    <row r="63" spans="1:14">
      <c r="A63" s="49"/>
      <c r="B63" s="49" t="s">
        <v>1050</v>
      </c>
      <c r="C63" s="50">
        <v>50.04</v>
      </c>
      <c r="D63" s="50">
        <v>1.91</v>
      </c>
      <c r="E63" s="50">
        <v>14.04</v>
      </c>
      <c r="F63" s="50">
        <v>12.85</v>
      </c>
      <c r="G63" s="50">
        <v>0.23</v>
      </c>
      <c r="H63" s="50">
        <v>6.13</v>
      </c>
      <c r="I63" s="50">
        <v>11.11</v>
      </c>
      <c r="J63" s="50">
        <v>2.41</v>
      </c>
      <c r="K63" s="50">
        <v>0.22</v>
      </c>
      <c r="L63" s="50">
        <v>0.19</v>
      </c>
      <c r="M63" s="50">
        <v>99.24</v>
      </c>
      <c r="N63" s="50">
        <v>390</v>
      </c>
    </row>
    <row r="64" spans="1:14">
      <c r="A64" s="49"/>
      <c r="B64" s="49" t="s">
        <v>1051</v>
      </c>
      <c r="C64" s="50">
        <v>49.99</v>
      </c>
      <c r="D64" s="50">
        <v>1.96</v>
      </c>
      <c r="E64" s="50">
        <v>13.6</v>
      </c>
      <c r="F64" s="50">
        <v>12.71</v>
      </c>
      <c r="G64" s="50">
        <v>0.24</v>
      </c>
      <c r="H64" s="50">
        <v>6.24</v>
      </c>
      <c r="I64" s="50">
        <v>11.23</v>
      </c>
      <c r="J64" s="50">
        <v>2.44</v>
      </c>
      <c r="K64" s="50">
        <v>0.22</v>
      </c>
      <c r="L64" s="50">
        <v>0.17</v>
      </c>
      <c r="M64" s="50">
        <v>98.9</v>
      </c>
      <c r="N64" s="50">
        <v>326</v>
      </c>
    </row>
    <row r="65" spans="1:14">
      <c r="A65" s="49"/>
      <c r="B65" s="49" t="s">
        <v>1052</v>
      </c>
      <c r="C65" s="50">
        <v>49.56</v>
      </c>
      <c r="D65" s="50">
        <v>1.99</v>
      </c>
      <c r="E65" s="50">
        <v>13.72</v>
      </c>
      <c r="F65" s="50">
        <v>12.91</v>
      </c>
      <c r="G65" s="50">
        <v>0.19</v>
      </c>
      <c r="H65" s="50">
        <v>6.25</v>
      </c>
      <c r="I65" s="50">
        <v>11.07</v>
      </c>
      <c r="J65" s="50">
        <v>2.4</v>
      </c>
      <c r="K65" s="50">
        <v>0.23</v>
      </c>
      <c r="L65" s="50">
        <v>0.16</v>
      </c>
      <c r="M65" s="50">
        <v>98.6</v>
      </c>
      <c r="N65" s="50">
        <v>400</v>
      </c>
    </row>
    <row r="66" spans="1:14">
      <c r="A66" s="49" t="s">
        <v>988</v>
      </c>
      <c r="B66" s="49"/>
      <c r="C66" s="50">
        <v>50.56</v>
      </c>
      <c r="D66" s="50">
        <v>3.95</v>
      </c>
      <c r="E66" s="50">
        <v>12.42</v>
      </c>
      <c r="F66" s="50">
        <v>13.45</v>
      </c>
      <c r="G66" s="50">
        <v>0.21</v>
      </c>
      <c r="H66" s="50">
        <v>4.97</v>
      </c>
      <c r="I66" s="50">
        <v>9.1</v>
      </c>
      <c r="J66" s="50">
        <v>2.78</v>
      </c>
      <c r="K66" s="50">
        <v>0.83</v>
      </c>
      <c r="L66" s="50">
        <v>0.42</v>
      </c>
      <c r="M66" s="50">
        <v>98.73</v>
      </c>
      <c r="N66" s="50">
        <v>125</v>
      </c>
    </row>
    <row r="67" spans="1:14">
      <c r="A67" s="49" t="s">
        <v>989</v>
      </c>
      <c r="B67" s="49"/>
      <c r="C67" s="50">
        <v>50.43</v>
      </c>
      <c r="D67" s="50">
        <v>3.98</v>
      </c>
      <c r="E67" s="50">
        <v>12.54</v>
      </c>
      <c r="F67" s="50">
        <v>13.35</v>
      </c>
      <c r="G67" s="50">
        <v>0.16</v>
      </c>
      <c r="H67" s="50">
        <v>5.07</v>
      </c>
      <c r="I67" s="50">
        <v>9.1199999999999992</v>
      </c>
      <c r="J67" s="50">
        <v>2.81</v>
      </c>
      <c r="K67" s="50">
        <v>0.82</v>
      </c>
      <c r="L67" s="50">
        <v>0.42</v>
      </c>
      <c r="M67" s="50">
        <v>98.75</v>
      </c>
      <c r="N67" s="50">
        <v>106</v>
      </c>
    </row>
    <row r="68" spans="1:14">
      <c r="A68" s="49" t="s">
        <v>990</v>
      </c>
      <c r="B68" s="49"/>
      <c r="C68" s="50">
        <v>50.32</v>
      </c>
      <c r="D68" s="50">
        <v>3.93</v>
      </c>
      <c r="E68" s="50">
        <v>12.41</v>
      </c>
      <c r="F68" s="50">
        <v>13.32</v>
      </c>
      <c r="G68" s="50">
        <v>0.16</v>
      </c>
      <c r="H68" s="50">
        <v>5.15</v>
      </c>
      <c r="I68" s="50">
        <v>9.24</v>
      </c>
      <c r="J68" s="50">
        <v>2.91</v>
      </c>
      <c r="K68" s="50">
        <v>0.86</v>
      </c>
      <c r="L68" s="50">
        <v>0.49</v>
      </c>
      <c r="M68" s="50">
        <v>98.84</v>
      </c>
      <c r="N68" s="50">
        <v>111</v>
      </c>
    </row>
    <row r="69" spans="1:14">
      <c r="A69" s="49" t="s">
        <v>991</v>
      </c>
      <c r="B69" s="49"/>
      <c r="C69" s="50">
        <v>50.43</v>
      </c>
      <c r="D69" s="50">
        <v>3.89</v>
      </c>
      <c r="E69" s="50">
        <v>12.34</v>
      </c>
      <c r="F69" s="50">
        <v>13.31</v>
      </c>
      <c r="G69" s="50">
        <v>0.21</v>
      </c>
      <c r="H69" s="50">
        <v>5.04</v>
      </c>
      <c r="I69" s="50">
        <v>9.2200000000000006</v>
      </c>
      <c r="J69" s="50">
        <v>2.87</v>
      </c>
      <c r="K69" s="50">
        <v>0.84</v>
      </c>
      <c r="L69" s="50">
        <v>0.45</v>
      </c>
      <c r="M69" s="50">
        <v>98.65</v>
      </c>
      <c r="N69" s="50">
        <v>125</v>
      </c>
    </row>
    <row r="70" spans="1:14">
      <c r="A70" s="49" t="s">
        <v>992</v>
      </c>
      <c r="B70" s="49"/>
      <c r="C70" s="50">
        <v>50.27</v>
      </c>
      <c r="D70" s="50">
        <v>4.01</v>
      </c>
      <c r="E70" s="50">
        <v>12.23</v>
      </c>
      <c r="F70" s="50">
        <v>13.28</v>
      </c>
      <c r="G70" s="50">
        <v>0.19</v>
      </c>
      <c r="H70" s="50">
        <v>4.96</v>
      </c>
      <c r="I70" s="50">
        <v>9.2100000000000009</v>
      </c>
      <c r="J70" s="50">
        <v>2.79</v>
      </c>
      <c r="K70" s="50">
        <v>0.82</v>
      </c>
      <c r="L70" s="50">
        <v>0.48</v>
      </c>
      <c r="M70" s="50">
        <v>98.29</v>
      </c>
      <c r="N70" s="50">
        <v>129</v>
      </c>
    </row>
    <row r="72" spans="1:14" ht="14.4">
      <c r="A72" s="52" t="s">
        <v>983</v>
      </c>
      <c r="B72" s="52" t="s">
        <v>984</v>
      </c>
      <c r="C72" s="52" t="s">
        <v>584</v>
      </c>
      <c r="D72" s="52" t="s">
        <v>585</v>
      </c>
      <c r="E72" s="52" t="s">
        <v>586</v>
      </c>
      <c r="F72" s="52" t="s">
        <v>985</v>
      </c>
      <c r="G72" s="52" t="s">
        <v>568</v>
      </c>
      <c r="H72" s="52" t="s">
        <v>376</v>
      </c>
      <c r="I72" s="52" t="s">
        <v>569</v>
      </c>
      <c r="J72" s="52" t="s">
        <v>587</v>
      </c>
      <c r="K72" s="52" t="s">
        <v>588</v>
      </c>
      <c r="L72" s="52" t="s">
        <v>589</v>
      </c>
      <c r="M72" s="52" t="s">
        <v>986</v>
      </c>
      <c r="N72" s="52" t="s">
        <v>987</v>
      </c>
    </row>
    <row r="73" spans="1:14">
      <c r="A73" s="49" t="s">
        <v>988</v>
      </c>
      <c r="B73" s="49"/>
      <c r="C73" s="49">
        <v>50.76</v>
      </c>
      <c r="D73" s="50">
        <v>3.99</v>
      </c>
      <c r="E73" s="50">
        <v>12.43</v>
      </c>
      <c r="F73" s="50">
        <v>13.16</v>
      </c>
      <c r="G73" s="50">
        <v>0.18</v>
      </c>
      <c r="H73" s="50">
        <v>5.13</v>
      </c>
      <c r="I73" s="50">
        <v>9.2100000000000009</v>
      </c>
      <c r="J73" s="50">
        <v>2.85</v>
      </c>
      <c r="K73" s="50">
        <v>0.81</v>
      </c>
      <c r="L73" s="50">
        <v>0.43</v>
      </c>
      <c r="M73" s="50">
        <v>98.87</v>
      </c>
      <c r="N73" s="50">
        <v>155</v>
      </c>
    </row>
    <row r="74" spans="1:14">
      <c r="A74" s="49" t="s">
        <v>989</v>
      </c>
      <c r="B74" s="49"/>
      <c r="C74" s="49">
        <v>50.84</v>
      </c>
      <c r="D74" s="50">
        <v>3.91</v>
      </c>
      <c r="E74" s="50">
        <v>12.55</v>
      </c>
      <c r="F74" s="50">
        <v>13.45</v>
      </c>
      <c r="G74" s="50">
        <v>0.21</v>
      </c>
      <c r="H74" s="50">
        <v>4.9800000000000004</v>
      </c>
      <c r="I74" s="50">
        <v>9.0500000000000007</v>
      </c>
      <c r="J74" s="50">
        <v>2.79</v>
      </c>
      <c r="K74" s="50">
        <v>0.84</v>
      </c>
      <c r="L74" s="50">
        <v>0.5</v>
      </c>
      <c r="M74" s="50">
        <v>99</v>
      </c>
      <c r="N74" s="50">
        <v>119</v>
      </c>
    </row>
    <row r="75" spans="1:14">
      <c r="A75" s="49" t="s">
        <v>990</v>
      </c>
      <c r="B75" s="49"/>
      <c r="C75" s="49">
        <v>51.24</v>
      </c>
      <c r="D75" s="50">
        <v>4</v>
      </c>
      <c r="E75" s="50">
        <v>12.43</v>
      </c>
      <c r="F75" s="50">
        <v>13.16</v>
      </c>
      <c r="G75" s="50">
        <v>0.2</v>
      </c>
      <c r="H75" s="50">
        <v>4.99</v>
      </c>
      <c r="I75" s="50">
        <v>9.09</v>
      </c>
      <c r="J75" s="50">
        <v>2.72</v>
      </c>
      <c r="K75" s="50">
        <v>0.84</v>
      </c>
      <c r="L75" s="50">
        <v>0.44</v>
      </c>
      <c r="M75" s="50">
        <v>99.66</v>
      </c>
      <c r="N75" s="50">
        <v>129</v>
      </c>
    </row>
    <row r="76" spans="1:14">
      <c r="A76" s="49" t="s">
        <v>991</v>
      </c>
      <c r="B76" s="49"/>
      <c r="C76" s="49">
        <v>51.52</v>
      </c>
      <c r="D76" s="50">
        <v>4.01</v>
      </c>
      <c r="E76" s="50">
        <v>12.45</v>
      </c>
      <c r="F76" s="50">
        <v>13.46</v>
      </c>
      <c r="G76" s="50">
        <v>0.19</v>
      </c>
      <c r="H76" s="50">
        <v>5.0599999999999996</v>
      </c>
      <c r="I76" s="50">
        <v>9.36</v>
      </c>
      <c r="J76" s="50">
        <v>2.69</v>
      </c>
      <c r="K76" s="50">
        <v>0.83</v>
      </c>
      <c r="L76" s="50">
        <v>0.46</v>
      </c>
      <c r="M76" s="50">
        <v>99.46</v>
      </c>
      <c r="N76" s="50">
        <v>175</v>
      </c>
    </row>
    <row r="77" spans="1:14">
      <c r="A77" s="49" t="s">
        <v>992</v>
      </c>
      <c r="B77" s="49"/>
      <c r="C77" s="49">
        <v>50.86</v>
      </c>
      <c r="D77" s="50">
        <v>3.91</v>
      </c>
      <c r="E77" s="50">
        <v>12.43</v>
      </c>
      <c r="F77" s="50">
        <v>13.16</v>
      </c>
      <c r="G77" s="50">
        <v>0.18</v>
      </c>
      <c r="H77" s="50">
        <v>5.13</v>
      </c>
      <c r="I77" s="50">
        <v>9.2100000000000009</v>
      </c>
      <c r="J77" s="50">
        <v>2.85</v>
      </c>
      <c r="K77" s="50">
        <v>0.81</v>
      </c>
      <c r="L77" s="50">
        <v>0.43</v>
      </c>
      <c r="M77" s="50">
        <v>99.33</v>
      </c>
      <c r="N77" s="50">
        <v>165</v>
      </c>
    </row>
    <row r="78" spans="1:14">
      <c r="A78" s="49" t="s">
        <v>1053</v>
      </c>
      <c r="B78" s="49" t="s">
        <v>994</v>
      </c>
      <c r="C78" s="50">
        <v>49.61</v>
      </c>
      <c r="D78" s="50">
        <v>2.09</v>
      </c>
      <c r="E78" s="50">
        <v>12.99</v>
      </c>
      <c r="F78" s="50">
        <v>14.09</v>
      </c>
      <c r="G78" s="50">
        <v>0.23</v>
      </c>
      <c r="H78" s="50">
        <v>6.12</v>
      </c>
      <c r="I78" s="50">
        <v>11.22</v>
      </c>
      <c r="J78" s="50">
        <v>2.58</v>
      </c>
      <c r="K78" s="50">
        <v>0.24</v>
      </c>
      <c r="L78" s="50">
        <v>0.2</v>
      </c>
      <c r="M78" s="50">
        <v>98.99</v>
      </c>
      <c r="N78" s="50">
        <v>436</v>
      </c>
    </row>
    <row r="79" spans="1:14">
      <c r="A79" s="49"/>
      <c r="B79" s="49" t="s">
        <v>995</v>
      </c>
      <c r="C79" s="50">
        <v>50.11</v>
      </c>
      <c r="D79" s="50">
        <v>2.0299999999999998</v>
      </c>
      <c r="E79" s="50">
        <v>13.56</v>
      </c>
      <c r="F79" s="50">
        <v>13.55</v>
      </c>
      <c r="G79" s="50">
        <v>0.24</v>
      </c>
      <c r="H79" s="50">
        <v>6.13</v>
      </c>
      <c r="I79" s="50">
        <v>11.07</v>
      </c>
      <c r="J79" s="50">
        <v>2.2400000000000002</v>
      </c>
      <c r="K79" s="50">
        <v>0.25</v>
      </c>
      <c r="L79" s="50">
        <v>0.14000000000000001</v>
      </c>
      <c r="M79" s="50">
        <v>99.48</v>
      </c>
      <c r="N79" s="50">
        <v>433</v>
      </c>
    </row>
    <row r="80" spans="1:14">
      <c r="A80" s="49"/>
      <c r="B80" s="49" t="s">
        <v>996</v>
      </c>
      <c r="C80" s="50">
        <v>48.41</v>
      </c>
      <c r="D80" s="50">
        <v>2.02</v>
      </c>
      <c r="E80" s="50">
        <v>13.12</v>
      </c>
      <c r="F80" s="50">
        <v>13.84</v>
      </c>
      <c r="G80" s="50">
        <v>0.25</v>
      </c>
      <c r="H80" s="50">
        <v>5.86</v>
      </c>
      <c r="I80" s="50">
        <v>10.95</v>
      </c>
      <c r="J80" s="50">
        <v>2.33</v>
      </c>
      <c r="K80" s="50">
        <v>0.23</v>
      </c>
      <c r="L80" s="50">
        <v>0.21</v>
      </c>
      <c r="M80" s="50">
        <v>99.44</v>
      </c>
      <c r="N80" s="50">
        <v>400</v>
      </c>
    </row>
    <row r="81" spans="1:14">
      <c r="A81" s="49"/>
      <c r="B81" s="49" t="s">
        <v>998</v>
      </c>
      <c r="C81" s="50">
        <v>49.62</v>
      </c>
      <c r="D81" s="50">
        <v>2.0499999999999998</v>
      </c>
      <c r="E81" s="50">
        <v>13.52</v>
      </c>
      <c r="F81" s="50">
        <v>13.9</v>
      </c>
      <c r="G81" s="50">
        <v>0.25</v>
      </c>
      <c r="H81" s="50">
        <v>6.11</v>
      </c>
      <c r="I81" s="50">
        <v>11.03</v>
      </c>
      <c r="J81" s="50">
        <v>2.4900000000000002</v>
      </c>
      <c r="K81" s="50">
        <v>0.23</v>
      </c>
      <c r="L81" s="50">
        <v>0.2</v>
      </c>
      <c r="M81" s="50">
        <v>99.41</v>
      </c>
      <c r="N81" s="50">
        <v>389</v>
      </c>
    </row>
    <row r="82" spans="1:14">
      <c r="A82" s="49"/>
      <c r="B82" s="49" t="s">
        <v>999</v>
      </c>
      <c r="C82" s="50">
        <v>49.96</v>
      </c>
      <c r="D82" s="50">
        <v>2.08</v>
      </c>
      <c r="E82" s="50">
        <v>13.39</v>
      </c>
      <c r="F82" s="50">
        <v>13.64</v>
      </c>
      <c r="G82" s="50">
        <v>0.24</v>
      </c>
      <c r="H82" s="50">
        <v>6.08</v>
      </c>
      <c r="I82" s="50">
        <v>10.95</v>
      </c>
      <c r="J82" s="50">
        <v>2.4</v>
      </c>
      <c r="K82" s="50">
        <v>0.23</v>
      </c>
      <c r="L82" s="50">
        <v>0.2</v>
      </c>
      <c r="M82" s="50">
        <v>99.53</v>
      </c>
      <c r="N82" s="50">
        <v>475</v>
      </c>
    </row>
    <row r="83" spans="1:14">
      <c r="A83" s="49"/>
      <c r="B83" s="49" t="s">
        <v>1000</v>
      </c>
      <c r="C83" s="50">
        <v>49.7</v>
      </c>
      <c r="D83" s="50">
        <v>2.0299999999999998</v>
      </c>
      <c r="E83" s="50">
        <v>13.45</v>
      </c>
      <c r="F83" s="50">
        <v>13.69</v>
      </c>
      <c r="G83" s="50">
        <v>0.2</v>
      </c>
      <c r="H83" s="50">
        <v>6.11</v>
      </c>
      <c r="I83" s="50">
        <v>11.03</v>
      </c>
      <c r="J83" s="50">
        <v>2.4700000000000002</v>
      </c>
      <c r="K83" s="50">
        <v>0.22</v>
      </c>
      <c r="L83" s="50">
        <v>0.15</v>
      </c>
      <c r="M83" s="50">
        <v>99.29</v>
      </c>
      <c r="N83" s="50">
        <v>455</v>
      </c>
    </row>
    <row r="84" spans="1:14">
      <c r="A84" s="49"/>
      <c r="B84" s="49" t="s">
        <v>1001</v>
      </c>
      <c r="C84" s="50">
        <v>49.93</v>
      </c>
      <c r="D84" s="50">
        <v>2.0499999999999998</v>
      </c>
      <c r="E84" s="50">
        <v>13.43</v>
      </c>
      <c r="F84" s="50">
        <v>13.62</v>
      </c>
      <c r="G84" s="50">
        <v>0.25</v>
      </c>
      <c r="H84" s="50">
        <v>6.1</v>
      </c>
      <c r="I84" s="50">
        <v>10.89</v>
      </c>
      <c r="J84" s="50">
        <v>2.4500000000000002</v>
      </c>
      <c r="K84" s="50">
        <v>0.23</v>
      </c>
      <c r="L84" s="50">
        <v>0.21</v>
      </c>
      <c r="M84" s="50">
        <v>99.15</v>
      </c>
      <c r="N84" s="50">
        <v>368</v>
      </c>
    </row>
    <row r="85" spans="1:14">
      <c r="A85" s="49"/>
      <c r="B85" s="49" t="s">
        <v>1002</v>
      </c>
      <c r="C85" s="50">
        <v>49.94</v>
      </c>
      <c r="D85" s="50">
        <v>2.12</v>
      </c>
      <c r="E85" s="50">
        <v>13.22</v>
      </c>
      <c r="F85" s="50">
        <v>14.17</v>
      </c>
      <c r="G85" s="50">
        <v>0.27</v>
      </c>
      <c r="H85" s="50">
        <v>5.94</v>
      </c>
      <c r="I85" s="50">
        <v>10.89</v>
      </c>
      <c r="J85" s="50">
        <v>2.54</v>
      </c>
      <c r="K85" s="50">
        <v>0.23</v>
      </c>
      <c r="L85" s="50">
        <v>0.24</v>
      </c>
      <c r="M85" s="50">
        <v>99.29</v>
      </c>
      <c r="N85" s="50">
        <v>398</v>
      </c>
    </row>
    <row r="86" spans="1:14">
      <c r="A86" s="49"/>
      <c r="B86" s="49" t="s">
        <v>1003</v>
      </c>
      <c r="C86" s="50">
        <v>50.1</v>
      </c>
      <c r="D86" s="50">
        <v>2.16</v>
      </c>
      <c r="E86" s="50">
        <v>13.17</v>
      </c>
      <c r="F86" s="50">
        <v>13.76</v>
      </c>
      <c r="G86" s="50">
        <v>0.22</v>
      </c>
      <c r="H86" s="50">
        <v>6.02</v>
      </c>
      <c r="I86" s="50">
        <v>10.89</v>
      </c>
      <c r="J86" s="50">
        <v>2.09</v>
      </c>
      <c r="K86" s="50">
        <v>0.23</v>
      </c>
      <c r="L86" s="50">
        <v>0.24</v>
      </c>
      <c r="M86" s="50">
        <v>99.68</v>
      </c>
      <c r="N86" s="50">
        <v>453</v>
      </c>
    </row>
    <row r="87" spans="1:14">
      <c r="A87" s="49"/>
      <c r="B87" s="49" t="s">
        <v>1004</v>
      </c>
      <c r="C87" s="50">
        <v>49.83</v>
      </c>
      <c r="D87" s="50">
        <v>2.04</v>
      </c>
      <c r="E87" s="50">
        <v>13.37</v>
      </c>
      <c r="F87" s="50">
        <v>13.55</v>
      </c>
      <c r="G87" s="50">
        <v>0.19</v>
      </c>
      <c r="H87" s="50">
        <v>6.11</v>
      </c>
      <c r="I87" s="50">
        <v>11.06</v>
      </c>
      <c r="J87" s="50">
        <v>2.2200000000000002</v>
      </c>
      <c r="K87" s="50">
        <v>0.25</v>
      </c>
      <c r="L87" s="50">
        <v>0.18</v>
      </c>
      <c r="M87" s="50">
        <v>99</v>
      </c>
      <c r="N87" s="50">
        <v>459</v>
      </c>
    </row>
    <row r="88" spans="1:14">
      <c r="A88" s="49"/>
      <c r="B88" s="49" t="s">
        <v>1005</v>
      </c>
      <c r="C88" s="50">
        <v>49.98</v>
      </c>
      <c r="D88" s="50">
        <v>2.25</v>
      </c>
      <c r="E88" s="50">
        <v>13.13</v>
      </c>
      <c r="F88" s="50">
        <v>13.86</v>
      </c>
      <c r="G88" s="50">
        <v>0.23</v>
      </c>
      <c r="H88" s="50">
        <v>5.97</v>
      </c>
      <c r="I88" s="50">
        <v>10.72</v>
      </c>
      <c r="J88" s="50">
        <v>2.21</v>
      </c>
      <c r="K88" s="50">
        <v>0.24</v>
      </c>
      <c r="L88" s="50">
        <v>0.18</v>
      </c>
      <c r="M88" s="50">
        <v>98.93</v>
      </c>
      <c r="N88" s="50">
        <v>488</v>
      </c>
    </row>
    <row r="89" spans="1:14">
      <c r="A89" s="49"/>
      <c r="B89" s="49" t="s">
        <v>1006</v>
      </c>
      <c r="C89" s="50">
        <v>50.15</v>
      </c>
      <c r="D89" s="50">
        <v>2.1</v>
      </c>
      <c r="E89" s="50">
        <v>13.38</v>
      </c>
      <c r="F89" s="50">
        <v>13.2</v>
      </c>
      <c r="G89" s="50">
        <v>0.22</v>
      </c>
      <c r="H89" s="50">
        <v>5.99</v>
      </c>
      <c r="I89" s="50">
        <v>10.85</v>
      </c>
      <c r="J89" s="50">
        <v>2.2799999999999998</v>
      </c>
      <c r="K89" s="50">
        <v>0.24</v>
      </c>
      <c r="L89" s="50">
        <v>0.24</v>
      </c>
      <c r="M89" s="50">
        <v>98.89</v>
      </c>
      <c r="N89" s="50">
        <v>430</v>
      </c>
    </row>
    <row r="90" spans="1:14">
      <c r="A90" s="49"/>
      <c r="B90" s="49" t="s">
        <v>1007</v>
      </c>
      <c r="C90" s="50">
        <v>50.37</v>
      </c>
      <c r="D90" s="50">
        <v>2.0299999999999998</v>
      </c>
      <c r="E90" s="50">
        <v>13.61</v>
      </c>
      <c r="F90" s="50">
        <v>12.85</v>
      </c>
      <c r="G90" s="50">
        <v>0.23</v>
      </c>
      <c r="H90" s="50">
        <v>5.91</v>
      </c>
      <c r="I90" s="50">
        <v>10.61</v>
      </c>
      <c r="J90" s="50">
        <v>2.46</v>
      </c>
      <c r="K90" s="50">
        <v>0.24</v>
      </c>
      <c r="L90" s="50">
        <v>0.23</v>
      </c>
      <c r="M90" s="50">
        <v>98.77</v>
      </c>
      <c r="N90" s="50">
        <v>427</v>
      </c>
    </row>
    <row r="91" spans="1:14">
      <c r="A91" s="49"/>
      <c r="B91" s="49" t="s">
        <v>1008</v>
      </c>
      <c r="C91" s="50">
        <v>50.14</v>
      </c>
      <c r="D91" s="50">
        <v>2.08</v>
      </c>
      <c r="E91" s="50">
        <v>13.45</v>
      </c>
      <c r="F91" s="50">
        <v>13.6</v>
      </c>
      <c r="G91" s="50">
        <v>0.23</v>
      </c>
      <c r="H91" s="50">
        <v>6.1</v>
      </c>
      <c r="I91" s="50">
        <v>10.97</v>
      </c>
      <c r="J91" s="50">
        <v>2.2200000000000002</v>
      </c>
      <c r="K91" s="50">
        <v>0.21</v>
      </c>
      <c r="L91" s="50">
        <v>0.18</v>
      </c>
      <c r="M91" s="50">
        <v>98.67</v>
      </c>
      <c r="N91" s="50">
        <v>444</v>
      </c>
    </row>
    <row r="92" spans="1:14">
      <c r="A92" s="49"/>
      <c r="B92" s="49" t="s">
        <v>1009</v>
      </c>
      <c r="C92" s="50">
        <v>50.3</v>
      </c>
      <c r="D92" s="50">
        <v>1.98</v>
      </c>
      <c r="E92" s="50">
        <v>13.68</v>
      </c>
      <c r="F92" s="50">
        <v>13.58</v>
      </c>
      <c r="G92" s="50">
        <v>0.23</v>
      </c>
      <c r="H92" s="50">
        <v>6.17</v>
      </c>
      <c r="I92" s="50">
        <v>10.88</v>
      </c>
      <c r="J92" s="50">
        <v>2.06</v>
      </c>
      <c r="K92" s="50">
        <v>0.24</v>
      </c>
      <c r="L92" s="50">
        <v>0.28999999999999998</v>
      </c>
      <c r="M92" s="50">
        <v>99.3</v>
      </c>
      <c r="N92" s="50">
        <v>427</v>
      </c>
    </row>
    <row r="93" spans="1:14">
      <c r="A93" s="49"/>
      <c r="B93" s="49" t="s">
        <v>1010</v>
      </c>
      <c r="C93" s="50">
        <v>49.77</v>
      </c>
      <c r="D93" s="50">
        <v>1.99</v>
      </c>
      <c r="E93" s="50">
        <v>13.4</v>
      </c>
      <c r="F93" s="50">
        <v>13.8</v>
      </c>
      <c r="G93" s="50">
        <v>0.24</v>
      </c>
      <c r="H93" s="50">
        <v>6.08</v>
      </c>
      <c r="I93" s="50">
        <v>10.97</v>
      </c>
      <c r="J93" s="50">
        <v>2.44</v>
      </c>
      <c r="K93" s="50">
        <v>0.22</v>
      </c>
      <c r="L93" s="50">
        <v>0.15</v>
      </c>
      <c r="M93" s="50">
        <v>99.54</v>
      </c>
      <c r="N93" s="50">
        <v>445</v>
      </c>
    </row>
    <row r="94" spans="1:14">
      <c r="A94" s="49"/>
      <c r="B94" s="49" t="s">
        <v>1011</v>
      </c>
      <c r="C94" s="50">
        <v>50.26</v>
      </c>
      <c r="D94" s="50">
        <v>2.06</v>
      </c>
      <c r="E94" s="50">
        <v>13.44</v>
      </c>
      <c r="F94" s="50">
        <v>13.63</v>
      </c>
      <c r="G94" s="50">
        <v>0.24</v>
      </c>
      <c r="H94" s="50">
        <v>5.94</v>
      </c>
      <c r="I94" s="50">
        <v>10.82</v>
      </c>
      <c r="J94" s="50">
        <v>2.17</v>
      </c>
      <c r="K94" s="50">
        <v>0.21</v>
      </c>
      <c r="L94" s="50">
        <v>0.16</v>
      </c>
      <c r="M94" s="50">
        <v>99.17</v>
      </c>
      <c r="N94" s="50">
        <v>403</v>
      </c>
    </row>
    <row r="95" spans="1:14">
      <c r="A95" s="49"/>
      <c r="B95" s="49" t="s">
        <v>1012</v>
      </c>
      <c r="C95" s="50">
        <v>49.93</v>
      </c>
      <c r="D95" s="50">
        <v>2.06</v>
      </c>
      <c r="E95" s="50">
        <v>13.44</v>
      </c>
      <c r="F95" s="50">
        <v>13.89</v>
      </c>
      <c r="G95" s="50">
        <v>0.24</v>
      </c>
      <c r="H95" s="50">
        <v>6</v>
      </c>
      <c r="I95" s="50">
        <v>10.96</v>
      </c>
      <c r="J95" s="50">
        <v>2.34</v>
      </c>
      <c r="K95" s="50">
        <v>0.23</v>
      </c>
      <c r="L95" s="50">
        <v>0.25</v>
      </c>
      <c r="M95" s="50">
        <v>99.03</v>
      </c>
      <c r="N95" s="50">
        <v>402</v>
      </c>
    </row>
    <row r="96" spans="1:14">
      <c r="A96" s="49"/>
      <c r="B96" s="49" t="s">
        <v>1013</v>
      </c>
      <c r="C96" s="50">
        <v>49.61</v>
      </c>
      <c r="D96" s="50">
        <v>2.09</v>
      </c>
      <c r="E96" s="50">
        <v>12.99</v>
      </c>
      <c r="F96" s="50">
        <v>14.09</v>
      </c>
      <c r="G96" s="50">
        <v>0.23</v>
      </c>
      <c r="H96" s="50">
        <v>6.12</v>
      </c>
      <c r="I96" s="50">
        <v>11.22</v>
      </c>
      <c r="J96" s="50">
        <v>2.58</v>
      </c>
      <c r="K96" s="50">
        <v>0.24</v>
      </c>
      <c r="L96" s="50">
        <v>0.2</v>
      </c>
      <c r="M96" s="50">
        <v>99.46</v>
      </c>
      <c r="N96" s="50">
        <v>450</v>
      </c>
    </row>
    <row r="97" spans="1:14">
      <c r="A97" s="49" t="s">
        <v>1053</v>
      </c>
      <c r="B97" s="49" t="s">
        <v>1014</v>
      </c>
      <c r="C97" s="50">
        <v>49.66</v>
      </c>
      <c r="D97" s="50">
        <v>2.0699999999999998</v>
      </c>
      <c r="E97" s="50">
        <v>13.36</v>
      </c>
      <c r="F97" s="50">
        <v>14.02</v>
      </c>
      <c r="G97" s="50">
        <v>0.2</v>
      </c>
      <c r="H97" s="50">
        <v>5.98</v>
      </c>
      <c r="I97" s="50">
        <v>10.96</v>
      </c>
      <c r="J97" s="50">
        <v>2.52</v>
      </c>
      <c r="K97" s="50">
        <v>0.26</v>
      </c>
      <c r="L97" s="50">
        <v>0.19</v>
      </c>
      <c r="M97" s="50">
        <v>99.32</v>
      </c>
      <c r="N97" s="50">
        <v>394</v>
      </c>
    </row>
    <row r="98" spans="1:14">
      <c r="A98" s="49"/>
      <c r="B98" s="49" t="s">
        <v>1015</v>
      </c>
      <c r="C98" s="50">
        <v>49.46</v>
      </c>
      <c r="D98" s="50">
        <v>2.12</v>
      </c>
      <c r="E98" s="50">
        <v>13.15</v>
      </c>
      <c r="F98" s="50">
        <v>13.97</v>
      </c>
      <c r="G98" s="50">
        <v>0.21</v>
      </c>
      <c r="H98" s="50">
        <v>6.05</v>
      </c>
      <c r="I98" s="50">
        <v>10.93</v>
      </c>
      <c r="J98" s="50">
        <v>2.54</v>
      </c>
      <c r="K98" s="50">
        <v>0.23</v>
      </c>
      <c r="L98" s="50">
        <v>0.26</v>
      </c>
      <c r="M98" s="50">
        <v>99.03</v>
      </c>
      <c r="N98" s="50">
        <v>438</v>
      </c>
    </row>
    <row r="99" spans="1:14">
      <c r="A99" s="49"/>
      <c r="B99" s="49" t="s">
        <v>1016</v>
      </c>
      <c r="C99" s="50">
        <v>49.67</v>
      </c>
      <c r="D99" s="50">
        <v>2.14</v>
      </c>
      <c r="E99" s="50">
        <v>13.03</v>
      </c>
      <c r="F99" s="50">
        <v>14.32</v>
      </c>
      <c r="G99" s="50">
        <v>0.19</v>
      </c>
      <c r="H99" s="50">
        <v>6</v>
      </c>
      <c r="I99" s="50">
        <v>10.89</v>
      </c>
      <c r="J99" s="50">
        <v>2.4700000000000002</v>
      </c>
      <c r="K99" s="50">
        <v>0.22</v>
      </c>
      <c r="L99" s="50">
        <v>0.24</v>
      </c>
      <c r="M99" s="50">
        <v>99.27</v>
      </c>
      <c r="N99" s="50">
        <v>355</v>
      </c>
    </row>
    <row r="100" spans="1:14">
      <c r="A100" s="49"/>
      <c r="B100" s="49" t="s">
        <v>1017</v>
      </c>
      <c r="C100" s="50">
        <v>49.5</v>
      </c>
      <c r="D100" s="50">
        <v>2.0699999999999998</v>
      </c>
      <c r="E100" s="50">
        <v>13.48</v>
      </c>
      <c r="F100" s="50">
        <v>13.65</v>
      </c>
      <c r="G100" s="50">
        <v>0.25</v>
      </c>
      <c r="H100" s="50">
        <v>6.12</v>
      </c>
      <c r="I100" s="50">
        <v>10.91</v>
      </c>
      <c r="J100" s="50">
        <v>2.46</v>
      </c>
      <c r="K100" s="50">
        <v>0.24</v>
      </c>
      <c r="L100" s="50">
        <v>0.19</v>
      </c>
      <c r="M100" s="50">
        <v>98.98</v>
      </c>
      <c r="N100" s="50">
        <v>379</v>
      </c>
    </row>
    <row r="101" spans="1:14">
      <c r="A101" s="49"/>
      <c r="B101" s="49" t="s">
        <v>1018</v>
      </c>
      <c r="C101" s="50">
        <v>49.6</v>
      </c>
      <c r="D101" s="50">
        <v>2.0499999999999998</v>
      </c>
      <c r="E101" s="50">
        <v>13.38</v>
      </c>
      <c r="F101" s="50">
        <v>13.8</v>
      </c>
      <c r="G101" s="50">
        <v>0.24</v>
      </c>
      <c r="H101" s="50">
        <v>6.11</v>
      </c>
      <c r="I101" s="50">
        <v>11.11</v>
      </c>
      <c r="J101" s="50">
        <v>2.62</v>
      </c>
      <c r="K101" s="50">
        <v>0.22</v>
      </c>
      <c r="L101" s="50">
        <v>0.16</v>
      </c>
      <c r="M101" s="50">
        <v>99.4</v>
      </c>
      <c r="N101" s="50">
        <v>410</v>
      </c>
    </row>
    <row r="102" spans="1:14">
      <c r="A102" s="49"/>
      <c r="B102" s="49" t="s">
        <v>1019</v>
      </c>
      <c r="C102" s="50">
        <v>49.71</v>
      </c>
      <c r="D102" s="50">
        <v>1.98</v>
      </c>
      <c r="E102" s="50">
        <v>13.21</v>
      </c>
      <c r="F102" s="50">
        <v>13.72</v>
      </c>
      <c r="G102" s="50">
        <v>0.26</v>
      </c>
      <c r="H102" s="50">
        <v>5.99</v>
      </c>
      <c r="I102" s="50">
        <v>11.15</v>
      </c>
      <c r="J102" s="50">
        <v>2.52</v>
      </c>
      <c r="K102" s="50">
        <v>0.24</v>
      </c>
      <c r="L102" s="50">
        <v>0.13</v>
      </c>
      <c r="M102" s="50">
        <v>99.04</v>
      </c>
      <c r="N102" s="50">
        <v>461</v>
      </c>
    </row>
    <row r="103" spans="1:14">
      <c r="A103" s="49"/>
      <c r="B103" s="49" t="s">
        <v>1020</v>
      </c>
      <c r="C103" s="50">
        <v>49.72</v>
      </c>
      <c r="D103" s="50">
        <v>1.91</v>
      </c>
      <c r="E103" s="50">
        <v>13.37</v>
      </c>
      <c r="F103" s="50">
        <v>13.47</v>
      </c>
      <c r="G103" s="50">
        <v>0.23</v>
      </c>
      <c r="H103" s="50">
        <v>6.09</v>
      </c>
      <c r="I103" s="50">
        <v>11.41</v>
      </c>
      <c r="J103" s="50">
        <v>2.62</v>
      </c>
      <c r="K103" s="50">
        <v>0.23</v>
      </c>
      <c r="L103" s="50">
        <v>0.24</v>
      </c>
      <c r="M103" s="50">
        <v>99.38</v>
      </c>
      <c r="N103" s="49">
        <v>299</v>
      </c>
    </row>
    <row r="104" spans="1:14">
      <c r="A104" s="49"/>
      <c r="B104" s="49" t="s">
        <v>1022</v>
      </c>
      <c r="C104" s="50">
        <v>50</v>
      </c>
      <c r="D104" s="50">
        <v>2.0499999999999998</v>
      </c>
      <c r="E104" s="50">
        <v>13.44</v>
      </c>
      <c r="F104" s="50">
        <v>13.75</v>
      </c>
      <c r="G104" s="50">
        <v>0.23</v>
      </c>
      <c r="H104" s="50">
        <v>6.08</v>
      </c>
      <c r="I104" s="50">
        <v>11.03</v>
      </c>
      <c r="J104" s="50">
        <v>2.4500000000000002</v>
      </c>
      <c r="K104" s="50">
        <v>0.24</v>
      </c>
      <c r="L104" s="50">
        <v>0.16</v>
      </c>
      <c r="M104" s="50">
        <v>99.55</v>
      </c>
      <c r="N104" s="50">
        <v>452</v>
      </c>
    </row>
    <row r="105" spans="1:14">
      <c r="A105" s="49"/>
      <c r="B105" s="49" t="s">
        <v>1023</v>
      </c>
      <c r="C105" s="50">
        <v>50.16</v>
      </c>
      <c r="D105" s="50">
        <v>2.0499999999999998</v>
      </c>
      <c r="E105" s="50">
        <v>13.43</v>
      </c>
      <c r="F105" s="50">
        <v>13.25</v>
      </c>
      <c r="G105" s="50">
        <v>0.24</v>
      </c>
      <c r="H105" s="50">
        <v>6.01</v>
      </c>
      <c r="I105" s="50">
        <v>11</v>
      </c>
      <c r="J105" s="50">
        <v>2.36</v>
      </c>
      <c r="K105" s="50">
        <v>0.23</v>
      </c>
      <c r="L105" s="50">
        <v>0.22</v>
      </c>
      <c r="M105" s="50">
        <v>99.04</v>
      </c>
      <c r="N105" s="50">
        <v>326</v>
      </c>
    </row>
    <row r="106" spans="1:14">
      <c r="A106" s="49" t="s">
        <v>1053</v>
      </c>
      <c r="B106" s="49" t="s">
        <v>1054</v>
      </c>
      <c r="C106" s="50">
        <v>49.51</v>
      </c>
      <c r="D106" s="50">
        <v>2.1800000000000002</v>
      </c>
      <c r="E106" s="50">
        <v>13.08</v>
      </c>
      <c r="F106" s="50">
        <v>14.48</v>
      </c>
      <c r="G106" s="50">
        <v>0.26</v>
      </c>
      <c r="H106" s="50">
        <v>6.1</v>
      </c>
      <c r="I106" s="50">
        <v>10.92</v>
      </c>
      <c r="J106" s="50">
        <v>2.56</v>
      </c>
      <c r="K106" s="50">
        <v>0.25</v>
      </c>
      <c r="L106" s="50">
        <v>0.22</v>
      </c>
      <c r="M106" s="50">
        <v>99.69</v>
      </c>
      <c r="N106" s="50">
        <v>484</v>
      </c>
    </row>
    <row r="107" spans="1:14">
      <c r="A107" s="49"/>
      <c r="B107" s="49" t="s">
        <v>1055</v>
      </c>
      <c r="C107" s="50">
        <v>49.8</v>
      </c>
      <c r="D107" s="50">
        <v>2.0699999999999998</v>
      </c>
      <c r="E107" s="50">
        <v>13.45</v>
      </c>
      <c r="F107" s="50">
        <v>13.68</v>
      </c>
      <c r="G107" s="50">
        <v>0.24</v>
      </c>
      <c r="H107" s="50">
        <v>6.06</v>
      </c>
      <c r="I107" s="50">
        <v>11.07</v>
      </c>
      <c r="J107" s="50">
        <v>2.59</v>
      </c>
      <c r="K107" s="50">
        <v>0.23</v>
      </c>
      <c r="L107" s="50">
        <v>0.22</v>
      </c>
      <c r="M107" s="50">
        <v>99.52</v>
      </c>
      <c r="N107" s="50">
        <v>423</v>
      </c>
    </row>
    <row r="108" spans="1:14">
      <c r="A108" s="49"/>
      <c r="B108" s="49" t="s">
        <v>1056</v>
      </c>
      <c r="C108" s="50">
        <v>49.7</v>
      </c>
      <c r="D108" s="50">
        <v>2.16</v>
      </c>
      <c r="E108" s="50">
        <v>13</v>
      </c>
      <c r="F108" s="50">
        <v>14.25</v>
      </c>
      <c r="G108" s="50">
        <v>0.26</v>
      </c>
      <c r="H108" s="50">
        <v>6</v>
      </c>
      <c r="I108" s="50">
        <v>10.88</v>
      </c>
      <c r="J108" s="50">
        <v>2.5499999999999998</v>
      </c>
      <c r="K108" s="50">
        <v>0.25</v>
      </c>
      <c r="L108" s="50">
        <v>0.23</v>
      </c>
      <c r="M108" s="50">
        <v>99.37</v>
      </c>
      <c r="N108" s="50">
        <v>304</v>
      </c>
    </row>
    <row r="109" spans="1:14">
      <c r="A109" s="49"/>
      <c r="B109" s="49" t="s">
        <v>1057</v>
      </c>
      <c r="C109" s="50">
        <v>49.63</v>
      </c>
      <c r="D109" s="50">
        <v>2.0099999999999998</v>
      </c>
      <c r="E109" s="50">
        <v>13.27</v>
      </c>
      <c r="F109" s="50">
        <v>13.9</v>
      </c>
      <c r="G109" s="50">
        <v>0.25</v>
      </c>
      <c r="H109" s="50">
        <v>6.06</v>
      </c>
      <c r="I109" s="50">
        <v>11.07</v>
      </c>
      <c r="J109" s="50">
        <v>2.5499999999999998</v>
      </c>
      <c r="K109" s="50">
        <v>0.23</v>
      </c>
      <c r="L109" s="50">
        <v>0.22</v>
      </c>
      <c r="M109" s="50">
        <v>99.31</v>
      </c>
      <c r="N109" s="50">
        <v>451</v>
      </c>
    </row>
    <row r="110" spans="1:14">
      <c r="A110" s="49"/>
      <c r="B110" s="49" t="s">
        <v>1058</v>
      </c>
      <c r="C110" s="50">
        <v>49.59</v>
      </c>
      <c r="D110" s="50">
        <v>2.2400000000000002</v>
      </c>
      <c r="E110" s="50">
        <v>12.86</v>
      </c>
      <c r="F110" s="50">
        <v>14.35</v>
      </c>
      <c r="G110" s="50">
        <v>0.26</v>
      </c>
      <c r="H110" s="50">
        <v>6.01</v>
      </c>
      <c r="I110" s="50">
        <v>10.9</v>
      </c>
      <c r="J110" s="50">
        <v>2.5499999999999998</v>
      </c>
      <c r="K110" s="50">
        <v>0.27</v>
      </c>
      <c r="L110" s="50">
        <v>0.21</v>
      </c>
      <c r="M110" s="50">
        <v>99.37</v>
      </c>
      <c r="N110" s="50">
        <v>435</v>
      </c>
    </row>
    <row r="111" spans="1:14">
      <c r="A111" s="49"/>
      <c r="B111" s="49" t="s">
        <v>1059</v>
      </c>
      <c r="C111" s="50">
        <v>49.6</v>
      </c>
      <c r="D111" s="50">
        <v>2.15</v>
      </c>
      <c r="E111" s="50">
        <v>12.93</v>
      </c>
      <c r="F111" s="50">
        <v>14.29</v>
      </c>
      <c r="G111" s="50">
        <v>0.28000000000000003</v>
      </c>
      <c r="H111" s="50">
        <v>6.03</v>
      </c>
      <c r="I111" s="50">
        <v>10.86</v>
      </c>
      <c r="J111" s="50">
        <v>2.4700000000000002</v>
      </c>
      <c r="K111" s="50">
        <v>0.24</v>
      </c>
      <c r="L111" s="50">
        <v>0.21</v>
      </c>
      <c r="M111" s="50">
        <v>99.18</v>
      </c>
      <c r="N111" s="50">
        <v>434</v>
      </c>
    </row>
    <row r="112" spans="1:14">
      <c r="A112" s="49"/>
      <c r="B112" s="49" t="s">
        <v>1060</v>
      </c>
      <c r="C112" s="50">
        <v>49.49</v>
      </c>
      <c r="D112" s="50">
        <v>2.11</v>
      </c>
      <c r="E112" s="50">
        <v>12.96</v>
      </c>
      <c r="F112" s="50">
        <v>14.27</v>
      </c>
      <c r="G112" s="50">
        <v>0.23</v>
      </c>
      <c r="H112" s="50">
        <v>6.02</v>
      </c>
      <c r="I112" s="50">
        <v>10.89</v>
      </c>
      <c r="J112" s="50">
        <v>2.4300000000000002</v>
      </c>
      <c r="K112" s="50">
        <v>0.25</v>
      </c>
      <c r="L112" s="50">
        <v>0.25</v>
      </c>
      <c r="M112" s="50">
        <v>99.03</v>
      </c>
      <c r="N112" s="50">
        <v>462</v>
      </c>
    </row>
    <row r="113" spans="1:14">
      <c r="A113" s="49"/>
      <c r="B113" s="49" t="s">
        <v>1061</v>
      </c>
      <c r="C113" s="50">
        <v>49.69</v>
      </c>
      <c r="D113" s="50">
        <v>2.12</v>
      </c>
      <c r="E113" s="50">
        <v>13.12</v>
      </c>
      <c r="F113" s="50">
        <v>14.22</v>
      </c>
      <c r="G113" s="50">
        <v>0.24</v>
      </c>
      <c r="H113" s="50">
        <v>5.93</v>
      </c>
      <c r="I113" s="50">
        <v>10.81</v>
      </c>
      <c r="J113" s="50">
        <v>2.5</v>
      </c>
      <c r="K113" s="50">
        <v>0.23</v>
      </c>
      <c r="L113" s="50">
        <v>0.26</v>
      </c>
      <c r="M113" s="50">
        <v>99.23</v>
      </c>
      <c r="N113" s="50">
        <v>405</v>
      </c>
    </row>
    <row r="114" spans="1:14">
      <c r="A114" s="49"/>
      <c r="B114" s="49" t="s">
        <v>1062</v>
      </c>
      <c r="C114" s="50">
        <v>49.81</v>
      </c>
      <c r="D114" s="50">
        <v>2.0299999999999998</v>
      </c>
      <c r="E114" s="50">
        <v>13.45</v>
      </c>
      <c r="F114" s="50">
        <v>13.64</v>
      </c>
      <c r="G114" s="50">
        <v>0.24</v>
      </c>
      <c r="H114" s="50">
        <v>6.02</v>
      </c>
      <c r="I114" s="50">
        <v>11.01</v>
      </c>
      <c r="J114" s="50">
        <v>2.5</v>
      </c>
      <c r="K114" s="50">
        <v>0.23</v>
      </c>
      <c r="L114" s="50">
        <v>0.18</v>
      </c>
      <c r="M114" s="50">
        <v>99.24</v>
      </c>
      <c r="N114" s="50">
        <v>439</v>
      </c>
    </row>
    <row r="115" spans="1:14">
      <c r="A115" s="49"/>
      <c r="B115" s="49" t="s">
        <v>1063</v>
      </c>
      <c r="C115" s="50">
        <v>49.8</v>
      </c>
      <c r="D115" s="50">
        <v>2.0499999999999998</v>
      </c>
      <c r="E115" s="50">
        <v>13.47</v>
      </c>
      <c r="F115" s="50">
        <v>13.51</v>
      </c>
      <c r="G115" s="50">
        <v>0.2</v>
      </c>
      <c r="H115" s="50">
        <v>6.18</v>
      </c>
      <c r="I115" s="50">
        <v>11.1</v>
      </c>
      <c r="J115" s="50">
        <v>2.5</v>
      </c>
      <c r="K115" s="50">
        <v>0.22</v>
      </c>
      <c r="L115" s="50">
        <v>0.22</v>
      </c>
      <c r="M115" s="50">
        <v>99.4</v>
      </c>
      <c r="N115" s="50">
        <v>509</v>
      </c>
    </row>
    <row r="116" spans="1:14">
      <c r="A116" s="49" t="s">
        <v>1053</v>
      </c>
      <c r="B116" s="49" t="s">
        <v>1034</v>
      </c>
      <c r="C116" s="50">
        <v>49.71</v>
      </c>
      <c r="D116" s="50">
        <v>2.0299999999999998</v>
      </c>
      <c r="E116" s="50">
        <v>13.27</v>
      </c>
      <c r="F116" s="50">
        <v>13.52</v>
      </c>
      <c r="G116" s="50">
        <v>0.23</v>
      </c>
      <c r="H116" s="50">
        <v>6.09</v>
      </c>
      <c r="I116" s="50">
        <v>11.12</v>
      </c>
      <c r="J116" s="50">
        <v>2.58</v>
      </c>
      <c r="K116" s="50">
        <v>0.21</v>
      </c>
      <c r="L116" s="50">
        <v>0.16</v>
      </c>
      <c r="M116" s="50">
        <v>99.07</v>
      </c>
      <c r="N116" s="50">
        <v>540</v>
      </c>
    </row>
    <row r="117" spans="1:14">
      <c r="A117" s="49"/>
      <c r="B117" s="49" t="s">
        <v>1035</v>
      </c>
      <c r="C117" s="50">
        <v>49.56</v>
      </c>
      <c r="D117" s="50">
        <v>2.09</v>
      </c>
      <c r="E117" s="50">
        <v>13.2</v>
      </c>
      <c r="F117" s="50">
        <v>13.7</v>
      </c>
      <c r="G117" s="50">
        <v>0.24</v>
      </c>
      <c r="H117" s="50">
        <v>6.18</v>
      </c>
      <c r="I117" s="50">
        <v>11.05</v>
      </c>
      <c r="J117" s="50">
        <v>2.41</v>
      </c>
      <c r="K117" s="50">
        <v>0.23</v>
      </c>
      <c r="L117" s="50">
        <v>0.25</v>
      </c>
      <c r="M117" s="50">
        <v>99.02</v>
      </c>
      <c r="N117" s="50">
        <v>369</v>
      </c>
    </row>
    <row r="118" spans="1:14">
      <c r="A118" s="49"/>
      <c r="B118" s="49" t="s">
        <v>1036</v>
      </c>
      <c r="C118" s="50">
        <v>49.46</v>
      </c>
      <c r="D118" s="50">
        <v>2.12</v>
      </c>
      <c r="E118" s="50">
        <v>13.15</v>
      </c>
      <c r="F118" s="50">
        <v>14.14</v>
      </c>
      <c r="G118" s="50">
        <v>0.22</v>
      </c>
      <c r="H118" s="50">
        <v>6</v>
      </c>
      <c r="I118" s="50">
        <v>10.9</v>
      </c>
      <c r="J118" s="50">
        <v>2.57</v>
      </c>
      <c r="K118" s="50">
        <v>0.25</v>
      </c>
      <c r="L118" s="50">
        <v>0.22</v>
      </c>
      <c r="M118" s="50">
        <v>99.15</v>
      </c>
      <c r="N118" s="50">
        <v>437</v>
      </c>
    </row>
    <row r="119" spans="1:14">
      <c r="A119" s="49"/>
      <c r="B119" s="49" t="s">
        <v>1037</v>
      </c>
      <c r="C119" s="50">
        <v>49.35</v>
      </c>
      <c r="D119" s="50">
        <v>2.02</v>
      </c>
      <c r="E119" s="50">
        <v>13.47</v>
      </c>
      <c r="F119" s="50">
        <v>13.66</v>
      </c>
      <c r="G119" s="50">
        <v>0.22</v>
      </c>
      <c r="H119" s="50">
        <v>6.13</v>
      </c>
      <c r="I119" s="50">
        <v>11</v>
      </c>
      <c r="J119" s="50">
        <v>2.57</v>
      </c>
      <c r="K119" s="50">
        <v>0.21</v>
      </c>
      <c r="L119" s="50">
        <v>0.23</v>
      </c>
      <c r="M119" s="50">
        <v>98.99</v>
      </c>
      <c r="N119" s="50">
        <v>466</v>
      </c>
    </row>
    <row r="120" spans="1:14">
      <c r="A120" s="49"/>
      <c r="B120" s="49" t="s">
        <v>1038</v>
      </c>
      <c r="C120" s="50">
        <v>49.77</v>
      </c>
      <c r="D120" s="50">
        <v>2.04</v>
      </c>
      <c r="E120" s="50">
        <v>13.44</v>
      </c>
      <c r="F120" s="50">
        <v>13.94</v>
      </c>
      <c r="G120" s="50">
        <v>0.23</v>
      </c>
      <c r="H120" s="50">
        <v>6.07</v>
      </c>
      <c r="I120" s="50">
        <v>11.03</v>
      </c>
      <c r="J120" s="50">
        <v>2.5</v>
      </c>
      <c r="K120" s="50">
        <v>0.24</v>
      </c>
      <c r="L120" s="50">
        <v>0.25</v>
      </c>
      <c r="M120" s="50">
        <v>99.62</v>
      </c>
      <c r="N120" s="50">
        <v>412</v>
      </c>
    </row>
    <row r="121" spans="1:14">
      <c r="A121" s="49"/>
      <c r="B121" s="49" t="s">
        <v>1039</v>
      </c>
      <c r="C121" s="50">
        <v>49.72</v>
      </c>
      <c r="D121" s="50">
        <v>2.04</v>
      </c>
      <c r="E121" s="50">
        <v>13.33</v>
      </c>
      <c r="F121" s="50">
        <v>13.57</v>
      </c>
      <c r="G121" s="50">
        <v>0.24</v>
      </c>
      <c r="H121" s="50">
        <v>6.04</v>
      </c>
      <c r="I121" s="50">
        <v>10.99</v>
      </c>
      <c r="J121" s="50">
        <v>2.4900000000000002</v>
      </c>
      <c r="K121" s="50">
        <v>0.24</v>
      </c>
      <c r="L121" s="50">
        <v>0.24</v>
      </c>
      <c r="M121" s="50">
        <v>99</v>
      </c>
      <c r="N121" s="50">
        <v>398</v>
      </c>
    </row>
    <row r="122" spans="1:14">
      <c r="A122" s="49"/>
      <c r="B122" s="49" t="s">
        <v>1040</v>
      </c>
      <c r="C122" s="50">
        <v>49.6</v>
      </c>
      <c r="D122" s="50">
        <v>2.0499999999999998</v>
      </c>
      <c r="E122" s="50">
        <v>13.18</v>
      </c>
      <c r="F122" s="50">
        <v>13.81</v>
      </c>
      <c r="G122" s="50">
        <v>0.23</v>
      </c>
      <c r="H122" s="50">
        <v>6.02</v>
      </c>
      <c r="I122" s="50">
        <v>11.15</v>
      </c>
      <c r="J122" s="50">
        <v>2.57</v>
      </c>
      <c r="K122" s="50">
        <v>0.23</v>
      </c>
      <c r="L122" s="50">
        <v>0.27</v>
      </c>
      <c r="M122" s="50">
        <v>99.24</v>
      </c>
      <c r="N122" s="50">
        <v>476</v>
      </c>
    </row>
    <row r="123" spans="1:14">
      <c r="A123" s="49"/>
      <c r="B123" s="49" t="s">
        <v>1041</v>
      </c>
      <c r="C123" s="50">
        <v>49.71</v>
      </c>
      <c r="D123" s="50">
        <v>2.0699999999999998</v>
      </c>
      <c r="E123" s="50">
        <v>13.23</v>
      </c>
      <c r="F123" s="50">
        <v>13.96</v>
      </c>
      <c r="G123" s="50">
        <v>0.25</v>
      </c>
      <c r="H123" s="50">
        <v>5.82</v>
      </c>
      <c r="I123" s="50">
        <v>10.95</v>
      </c>
      <c r="J123" s="50">
        <v>2.4500000000000002</v>
      </c>
      <c r="K123" s="50">
        <v>0.24</v>
      </c>
      <c r="L123" s="50">
        <v>0.18</v>
      </c>
      <c r="M123" s="50">
        <v>98.98</v>
      </c>
      <c r="N123" s="50">
        <v>401</v>
      </c>
    </row>
    <row r="124" spans="1:14">
      <c r="A124" s="49"/>
      <c r="B124" s="49" t="s">
        <v>1042</v>
      </c>
      <c r="C124" s="50">
        <v>49.78</v>
      </c>
      <c r="D124" s="50">
        <v>2.0499999999999998</v>
      </c>
      <c r="E124" s="50">
        <v>13.23</v>
      </c>
      <c r="F124" s="50">
        <v>13.87</v>
      </c>
      <c r="G124" s="50">
        <v>0.22</v>
      </c>
      <c r="H124" s="50">
        <v>6.12</v>
      </c>
      <c r="I124" s="50">
        <v>11.03</v>
      </c>
      <c r="J124" s="50">
        <v>2.46</v>
      </c>
      <c r="K124" s="50">
        <v>0.24</v>
      </c>
      <c r="L124" s="50">
        <v>0.24</v>
      </c>
      <c r="M124" s="50">
        <v>99.35</v>
      </c>
      <c r="N124" s="50">
        <v>400</v>
      </c>
    </row>
    <row r="125" spans="1:14">
      <c r="A125" s="49"/>
      <c r="B125" s="49" t="s">
        <v>1043</v>
      </c>
      <c r="C125" s="50">
        <v>49.72</v>
      </c>
      <c r="D125" s="50">
        <v>2</v>
      </c>
      <c r="E125" s="50">
        <v>13.08</v>
      </c>
      <c r="F125" s="50">
        <v>13.99</v>
      </c>
      <c r="G125" s="50">
        <v>0.24</v>
      </c>
      <c r="H125" s="50">
        <v>6.09</v>
      </c>
      <c r="I125" s="50">
        <v>10.94</v>
      </c>
      <c r="J125" s="50">
        <v>2.52</v>
      </c>
      <c r="K125" s="50">
        <v>0.24</v>
      </c>
      <c r="L125" s="50">
        <v>0.24</v>
      </c>
      <c r="M125" s="50">
        <v>99.17</v>
      </c>
      <c r="N125" s="50">
        <v>413</v>
      </c>
    </row>
    <row r="126" spans="1:14">
      <c r="A126" s="49" t="s">
        <v>1053</v>
      </c>
      <c r="B126" s="49" t="s">
        <v>1044</v>
      </c>
      <c r="C126" s="50">
        <v>50.13</v>
      </c>
      <c r="D126" s="50">
        <v>2.15</v>
      </c>
      <c r="E126" s="50">
        <v>13.46</v>
      </c>
      <c r="F126" s="50">
        <v>13.13</v>
      </c>
      <c r="G126" s="50">
        <v>0.22</v>
      </c>
      <c r="H126" s="50">
        <v>5.94</v>
      </c>
      <c r="I126" s="50">
        <v>10.89</v>
      </c>
      <c r="J126" s="50">
        <v>2.71</v>
      </c>
      <c r="K126" s="50">
        <v>0.24</v>
      </c>
      <c r="L126" s="50">
        <v>0.17</v>
      </c>
      <c r="M126" s="50">
        <v>99.15</v>
      </c>
      <c r="N126" s="50">
        <v>381</v>
      </c>
    </row>
    <row r="127" spans="1:14">
      <c r="A127" s="49"/>
      <c r="B127" s="49" t="s">
        <v>1045</v>
      </c>
      <c r="C127" s="50">
        <v>49.06</v>
      </c>
      <c r="D127" s="50">
        <v>2.14</v>
      </c>
      <c r="E127" s="50">
        <v>13.34</v>
      </c>
      <c r="F127" s="50">
        <v>14.42</v>
      </c>
      <c r="G127" s="50">
        <v>0.23</v>
      </c>
      <c r="H127" s="50">
        <v>6.13</v>
      </c>
      <c r="I127" s="50">
        <v>11.22</v>
      </c>
      <c r="J127" s="50">
        <v>2.39</v>
      </c>
      <c r="K127" s="50">
        <v>0.22</v>
      </c>
      <c r="L127" s="50">
        <v>0.24</v>
      </c>
      <c r="M127" s="50">
        <v>99.49</v>
      </c>
      <c r="N127" s="50">
        <v>296</v>
      </c>
    </row>
    <row r="128" spans="1:14">
      <c r="A128" s="49"/>
      <c r="B128" s="49" t="s">
        <v>1046</v>
      </c>
      <c r="C128" s="50">
        <v>49.58</v>
      </c>
      <c r="D128" s="50">
        <v>2.11</v>
      </c>
      <c r="E128" s="50">
        <v>13.35</v>
      </c>
      <c r="F128" s="50">
        <v>13.02</v>
      </c>
      <c r="G128" s="50">
        <v>0.21</v>
      </c>
      <c r="H128" s="50">
        <v>6.03</v>
      </c>
      <c r="I128" s="50">
        <v>10.74</v>
      </c>
      <c r="J128" s="50">
        <v>2.7</v>
      </c>
      <c r="K128" s="50">
        <v>0.24</v>
      </c>
      <c r="L128" s="50">
        <v>0.18</v>
      </c>
      <c r="M128" s="50">
        <v>98.28</v>
      </c>
      <c r="N128" s="50">
        <v>399</v>
      </c>
    </row>
    <row r="129" spans="1:14">
      <c r="A129" s="49"/>
      <c r="B129" s="49" t="s">
        <v>1047</v>
      </c>
      <c r="C129" s="50">
        <v>49.72</v>
      </c>
      <c r="D129" s="50">
        <v>2.11</v>
      </c>
      <c r="E129" s="50">
        <v>13.35</v>
      </c>
      <c r="F129" s="50">
        <v>13.54</v>
      </c>
      <c r="G129" s="50">
        <v>0.22</v>
      </c>
      <c r="H129" s="50">
        <v>6.11</v>
      </c>
      <c r="I129" s="50">
        <v>10.89</v>
      </c>
      <c r="J129" s="50">
        <v>2.54</v>
      </c>
      <c r="K129" s="50">
        <v>0.22</v>
      </c>
      <c r="L129" s="50">
        <v>0.22</v>
      </c>
      <c r="M129" s="50">
        <v>99.02</v>
      </c>
      <c r="N129" s="50">
        <v>310</v>
      </c>
    </row>
    <row r="130" spans="1:14">
      <c r="A130" s="49"/>
      <c r="B130" s="49" t="s">
        <v>1048</v>
      </c>
      <c r="C130" s="50">
        <v>50.11</v>
      </c>
      <c r="D130" s="50">
        <v>1.99</v>
      </c>
      <c r="E130" s="50">
        <v>13.47</v>
      </c>
      <c r="F130" s="50">
        <v>13.44</v>
      </c>
      <c r="G130" s="50">
        <v>0.25</v>
      </c>
      <c r="H130" s="50">
        <v>6.08</v>
      </c>
      <c r="I130" s="50">
        <v>10.85</v>
      </c>
      <c r="J130" s="50">
        <v>2.54</v>
      </c>
      <c r="K130" s="50">
        <v>0.23</v>
      </c>
      <c r="L130" s="50">
        <v>0.19</v>
      </c>
      <c r="M130" s="50">
        <v>99.23</v>
      </c>
      <c r="N130" s="50">
        <v>241</v>
      </c>
    </row>
    <row r="131" spans="1:14">
      <c r="A131" s="49"/>
      <c r="B131" s="49" t="s">
        <v>1051</v>
      </c>
      <c r="C131" s="50">
        <v>49.33</v>
      </c>
      <c r="D131" s="50">
        <v>2.15</v>
      </c>
      <c r="E131" s="50">
        <v>13.28</v>
      </c>
      <c r="F131" s="50">
        <v>13.6</v>
      </c>
      <c r="G131" s="50">
        <v>0.24</v>
      </c>
      <c r="H131" s="50">
        <v>6.33</v>
      </c>
      <c r="I131" s="50">
        <v>11.02</v>
      </c>
      <c r="J131" s="50">
        <v>2.37</v>
      </c>
      <c r="K131" s="50">
        <v>0.23</v>
      </c>
      <c r="L131" s="50">
        <v>0.24</v>
      </c>
      <c r="M131" s="50">
        <v>98.92</v>
      </c>
      <c r="N131" s="49">
        <v>470</v>
      </c>
    </row>
    <row r="132" spans="1:14">
      <c r="A132" s="49"/>
      <c r="B132" s="49" t="s">
        <v>1052</v>
      </c>
      <c r="C132" s="50">
        <v>48.32</v>
      </c>
      <c r="D132" s="50">
        <v>2.0499999999999998</v>
      </c>
      <c r="E132" s="50">
        <v>13.11</v>
      </c>
      <c r="F132" s="50">
        <v>14.68</v>
      </c>
      <c r="G132" s="50">
        <v>0.25</v>
      </c>
      <c r="H132" s="50">
        <v>6.11</v>
      </c>
      <c r="I132" s="50">
        <v>11.24</v>
      </c>
      <c r="J132" s="50">
        <v>2.5099999999999998</v>
      </c>
      <c r="K132" s="50">
        <v>0.22</v>
      </c>
      <c r="L132" s="50">
        <v>0.25</v>
      </c>
      <c r="M132" s="50">
        <v>98.84</v>
      </c>
      <c r="N132" s="49">
        <v>390</v>
      </c>
    </row>
    <row r="133" spans="1:14">
      <c r="A133" s="49" t="s">
        <v>988</v>
      </c>
      <c r="B133" s="49"/>
      <c r="C133" s="50">
        <v>50.56</v>
      </c>
      <c r="D133" s="50">
        <v>3.95</v>
      </c>
      <c r="E133" s="50">
        <v>12.42</v>
      </c>
      <c r="F133" s="50">
        <v>13.45</v>
      </c>
      <c r="G133" s="50">
        <v>0.21</v>
      </c>
      <c r="H133" s="50">
        <v>4.97</v>
      </c>
      <c r="I133" s="50">
        <v>9.1</v>
      </c>
      <c r="J133" s="50">
        <v>2.78</v>
      </c>
      <c r="K133" s="50">
        <v>0.83</v>
      </c>
      <c r="L133" s="50">
        <v>0.42</v>
      </c>
      <c r="M133" s="50">
        <v>98.73</v>
      </c>
      <c r="N133" s="50">
        <v>125</v>
      </c>
    </row>
    <row r="134" spans="1:14">
      <c r="A134" s="49" t="s">
        <v>989</v>
      </c>
      <c r="B134" s="49"/>
      <c r="C134" s="50">
        <v>50.43</v>
      </c>
      <c r="D134" s="50">
        <v>3.98</v>
      </c>
      <c r="E134" s="50">
        <v>12.54</v>
      </c>
      <c r="F134" s="50">
        <v>13.35</v>
      </c>
      <c r="G134" s="50">
        <v>0.16</v>
      </c>
      <c r="H134" s="50">
        <v>5.07</v>
      </c>
      <c r="I134" s="50">
        <v>9.1199999999999992</v>
      </c>
      <c r="J134" s="50">
        <v>2.81</v>
      </c>
      <c r="K134" s="50">
        <v>0.82</v>
      </c>
      <c r="L134" s="50">
        <v>0.42</v>
      </c>
      <c r="M134" s="50">
        <v>98.75</v>
      </c>
      <c r="N134" s="50">
        <v>106</v>
      </c>
    </row>
    <row r="135" spans="1:14">
      <c r="A135" s="49" t="s">
        <v>990</v>
      </c>
      <c r="B135" s="49"/>
      <c r="C135" s="50">
        <v>50.32</v>
      </c>
      <c r="D135" s="50">
        <v>3.93</v>
      </c>
      <c r="E135" s="50">
        <v>12.41</v>
      </c>
      <c r="F135" s="50">
        <v>13.32</v>
      </c>
      <c r="G135" s="50">
        <v>0.16</v>
      </c>
      <c r="H135" s="50">
        <v>5.15</v>
      </c>
      <c r="I135" s="50">
        <v>9.24</v>
      </c>
      <c r="J135" s="50">
        <v>2.91</v>
      </c>
      <c r="K135" s="50">
        <v>0.86</v>
      </c>
      <c r="L135" s="50">
        <v>0.49</v>
      </c>
      <c r="M135" s="50">
        <v>98.84</v>
      </c>
      <c r="N135" s="50">
        <v>111</v>
      </c>
    </row>
    <row r="136" spans="1:14">
      <c r="A136" s="49" t="s">
        <v>991</v>
      </c>
      <c r="B136" s="49"/>
      <c r="C136" s="50">
        <v>50.43</v>
      </c>
      <c r="D136" s="50">
        <v>3.89</v>
      </c>
      <c r="E136" s="50">
        <v>12.34</v>
      </c>
      <c r="F136" s="50">
        <v>13.31</v>
      </c>
      <c r="G136" s="50">
        <v>0.21</v>
      </c>
      <c r="H136" s="50">
        <v>5.04</v>
      </c>
      <c r="I136" s="50">
        <v>9.2200000000000006</v>
      </c>
      <c r="J136" s="50">
        <v>2.87</v>
      </c>
      <c r="K136" s="50">
        <v>0.84</v>
      </c>
      <c r="L136" s="50">
        <v>0.45</v>
      </c>
      <c r="M136" s="50">
        <v>98.65</v>
      </c>
      <c r="N136" s="50">
        <v>125</v>
      </c>
    </row>
    <row r="137" spans="1:14">
      <c r="A137" s="49" t="s">
        <v>992</v>
      </c>
      <c r="B137" s="49"/>
      <c r="C137" s="50">
        <v>50.27</v>
      </c>
      <c r="D137" s="50">
        <v>4.01</v>
      </c>
      <c r="E137" s="50">
        <v>12.23</v>
      </c>
      <c r="F137" s="50">
        <v>13.28</v>
      </c>
      <c r="G137" s="50">
        <v>0.19</v>
      </c>
      <c r="H137" s="50">
        <v>4.96</v>
      </c>
      <c r="I137" s="50">
        <v>9.2100000000000009</v>
      </c>
      <c r="J137" s="50">
        <v>2.79</v>
      </c>
      <c r="K137" s="50">
        <v>0.82</v>
      </c>
      <c r="L137" s="50">
        <v>0.48</v>
      </c>
      <c r="M137" s="50">
        <v>98.29</v>
      </c>
      <c r="N137" s="50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8450-0BE3-9A40-B6B3-1FD2A2A4147C}">
  <dimension ref="A1:P246"/>
  <sheetViews>
    <sheetView topLeftCell="A118" workbookViewId="0">
      <selection activeCell="R12" sqref="R12"/>
    </sheetView>
  </sheetViews>
  <sheetFormatPr defaultColWidth="11.19921875" defaultRowHeight="15.6"/>
  <cols>
    <col min="2" max="2" width="25.19921875" bestFit="1" customWidth="1"/>
    <col min="3" max="3" width="14.19921875" bestFit="1" customWidth="1"/>
    <col min="4" max="13" width="11" bestFit="1" customWidth="1"/>
    <col min="14" max="14" width="11.19921875" bestFit="1" customWidth="1"/>
    <col min="15" max="15" width="11" bestFit="1" customWidth="1"/>
  </cols>
  <sheetData>
    <row r="1" spans="1:15" s="48" customFormat="1" ht="14.4">
      <c r="A1" s="52" t="s">
        <v>983</v>
      </c>
      <c r="B1" s="52"/>
      <c r="C1" s="52" t="s">
        <v>1278</v>
      </c>
      <c r="D1" s="52" t="s">
        <v>584</v>
      </c>
      <c r="E1" s="52" t="s">
        <v>585</v>
      </c>
      <c r="F1" s="52" t="s">
        <v>586</v>
      </c>
      <c r="G1" s="52" t="s">
        <v>985</v>
      </c>
      <c r="H1" s="52" t="s">
        <v>568</v>
      </c>
      <c r="I1" s="52" t="s">
        <v>376</v>
      </c>
      <c r="J1" s="52" t="s">
        <v>569</v>
      </c>
      <c r="K1" s="52" t="s">
        <v>587</v>
      </c>
      <c r="L1" s="52" t="s">
        <v>588</v>
      </c>
      <c r="M1" s="52" t="s">
        <v>589</v>
      </c>
      <c r="N1" s="52" t="s">
        <v>986</v>
      </c>
      <c r="O1" s="52" t="s">
        <v>987</v>
      </c>
    </row>
    <row r="2" spans="1:15">
      <c r="A2" t="s">
        <v>1276</v>
      </c>
      <c r="B2" t="s">
        <v>1279</v>
      </c>
      <c r="C2" t="s">
        <v>1064</v>
      </c>
      <c r="D2" s="47">
        <v>49.63</v>
      </c>
      <c r="E2" s="47">
        <v>3</v>
      </c>
      <c r="F2" s="47">
        <v>13.11</v>
      </c>
      <c r="G2" s="47">
        <v>14.09</v>
      </c>
      <c r="H2" s="47">
        <v>0.2228</v>
      </c>
      <c r="I2" s="47">
        <v>5.34</v>
      </c>
      <c r="J2" s="47">
        <v>9.89</v>
      </c>
      <c r="K2" s="47">
        <v>2.75</v>
      </c>
      <c r="L2" s="47">
        <v>0.45989999999999998</v>
      </c>
      <c r="M2" s="47">
        <v>0.27879999999999999</v>
      </c>
      <c r="N2" s="47">
        <v>98.771500000000032</v>
      </c>
      <c r="O2" s="106">
        <v>446.97152135898074</v>
      </c>
    </row>
    <row r="3" spans="1:15">
      <c r="B3" t="s">
        <v>1279</v>
      </c>
      <c r="C3" t="s">
        <v>1065</v>
      </c>
      <c r="D3" s="47">
        <v>49.5</v>
      </c>
      <c r="E3" s="47">
        <v>2.88</v>
      </c>
      <c r="F3" s="47">
        <v>13.17</v>
      </c>
      <c r="G3" s="47">
        <v>13.99</v>
      </c>
      <c r="H3" s="47">
        <v>0.20150000000000001</v>
      </c>
      <c r="I3" s="47">
        <v>5.28</v>
      </c>
      <c r="J3" s="47">
        <v>9.7799999999999994</v>
      </c>
      <c r="K3" s="47">
        <v>2.94</v>
      </c>
      <c r="L3" s="47">
        <v>0.46039999999999998</v>
      </c>
      <c r="M3" s="47">
        <v>0.26419999999999999</v>
      </c>
      <c r="N3" s="47">
        <v>98.466099999999997</v>
      </c>
      <c r="O3" s="106">
        <v>426.14489133150136</v>
      </c>
    </row>
    <row r="4" spans="1:15">
      <c r="B4" t="s">
        <v>1279</v>
      </c>
      <c r="C4" t="s">
        <v>1066</v>
      </c>
      <c r="D4" s="47">
        <v>49.76</v>
      </c>
      <c r="E4" s="47">
        <v>2.94</v>
      </c>
      <c r="F4" s="47">
        <v>13.11</v>
      </c>
      <c r="G4" s="47">
        <v>14.18</v>
      </c>
      <c r="H4" s="47">
        <v>0.21970000000000001</v>
      </c>
      <c r="I4" s="47">
        <v>5.41</v>
      </c>
      <c r="J4" s="47">
        <v>9.8000000000000007</v>
      </c>
      <c r="K4" s="47">
        <v>2.8</v>
      </c>
      <c r="L4" s="47">
        <v>0.46139999999999998</v>
      </c>
      <c r="M4" s="47">
        <v>0.34939999999999999</v>
      </c>
      <c r="N4" s="47">
        <v>99.030500000000004</v>
      </c>
      <c r="O4" s="106">
        <v>485.42068448663503</v>
      </c>
    </row>
    <row r="5" spans="1:15">
      <c r="B5" t="s">
        <v>1279</v>
      </c>
      <c r="C5" t="s">
        <v>1067</v>
      </c>
      <c r="D5" s="47">
        <v>48.68</v>
      </c>
      <c r="E5" s="47">
        <v>2.98</v>
      </c>
      <c r="F5" s="47">
        <v>12.94</v>
      </c>
      <c r="G5" s="47">
        <v>14.38</v>
      </c>
      <c r="H5" s="47">
        <v>0.2109</v>
      </c>
      <c r="I5" s="47">
        <v>5.53</v>
      </c>
      <c r="J5" s="47">
        <v>9.73</v>
      </c>
      <c r="K5" s="47">
        <v>3</v>
      </c>
      <c r="L5" s="47">
        <v>0.44090000000000001</v>
      </c>
      <c r="M5" s="47">
        <v>0.29189999999999999</v>
      </c>
      <c r="N5" s="47">
        <v>98.183699999999988</v>
      </c>
      <c r="O5" s="106">
        <v>534.283162628029</v>
      </c>
    </row>
    <row r="6" spans="1:15">
      <c r="B6" t="s">
        <v>1279</v>
      </c>
      <c r="C6" t="s">
        <v>1068</v>
      </c>
      <c r="D6" s="47">
        <v>49.73</v>
      </c>
      <c r="E6" s="47">
        <v>2.91</v>
      </c>
      <c r="F6" s="47">
        <v>13.16</v>
      </c>
      <c r="G6" s="47">
        <v>14.1</v>
      </c>
      <c r="H6" s="47">
        <v>0.22789999999999999</v>
      </c>
      <c r="I6" s="47">
        <v>5.28</v>
      </c>
      <c r="J6" s="47">
        <v>9.7899999999999991</v>
      </c>
      <c r="K6" s="47">
        <v>2.87</v>
      </c>
      <c r="L6" s="47">
        <v>0.45219999999999999</v>
      </c>
      <c r="M6" s="47">
        <v>0.28870000000000001</v>
      </c>
      <c r="N6" s="47">
        <v>98.808800000000019</v>
      </c>
      <c r="O6" s="106">
        <v>459.38739695228577</v>
      </c>
    </row>
    <row r="7" spans="1:15">
      <c r="B7" t="s">
        <v>1279</v>
      </c>
      <c r="C7" t="s">
        <v>1069</v>
      </c>
      <c r="D7" s="47">
        <v>49.43</v>
      </c>
      <c r="E7" s="47">
        <v>2.98</v>
      </c>
      <c r="F7" s="47">
        <v>13.13</v>
      </c>
      <c r="G7" s="47">
        <v>14.03</v>
      </c>
      <c r="H7" s="47">
        <v>0.2208</v>
      </c>
      <c r="I7" s="47">
        <v>5.24</v>
      </c>
      <c r="J7" s="47">
        <v>9.7200000000000006</v>
      </c>
      <c r="K7" s="47">
        <v>2.79</v>
      </c>
      <c r="L7" s="47">
        <v>0.47789999999999999</v>
      </c>
      <c r="M7" s="47">
        <v>0.36909999999999998</v>
      </c>
      <c r="N7" s="47">
        <v>98.387799999999999</v>
      </c>
      <c r="O7" s="106">
        <v>462.1909817636772</v>
      </c>
    </row>
    <row r="8" spans="1:15">
      <c r="B8" t="s">
        <v>1279</v>
      </c>
      <c r="C8" t="s">
        <v>1070</v>
      </c>
      <c r="D8" s="47">
        <v>50.61</v>
      </c>
      <c r="E8" s="47">
        <v>2.89</v>
      </c>
      <c r="F8" s="47">
        <v>13.25</v>
      </c>
      <c r="G8" s="47">
        <v>14.43</v>
      </c>
      <c r="H8" s="47">
        <v>0.22170000000000001</v>
      </c>
      <c r="I8" s="47">
        <v>5.2</v>
      </c>
      <c r="J8" s="47">
        <v>9.91</v>
      </c>
      <c r="K8" s="47">
        <v>2.67</v>
      </c>
      <c r="L8" s="47">
        <v>0.4627</v>
      </c>
      <c r="M8" s="47">
        <v>0.38450000000000001</v>
      </c>
      <c r="N8" s="58">
        <v>100.02890000000001</v>
      </c>
      <c r="O8" s="106">
        <v>437.75974269298024</v>
      </c>
    </row>
    <row r="9" spans="1:15">
      <c r="B9" t="s">
        <v>1279</v>
      </c>
      <c r="C9" t="s">
        <v>1071</v>
      </c>
      <c r="D9" s="47">
        <v>49.71</v>
      </c>
      <c r="E9" s="47">
        <v>2.88</v>
      </c>
      <c r="F9" s="47">
        <v>12.98</v>
      </c>
      <c r="G9" s="47">
        <v>14.22</v>
      </c>
      <c r="H9" s="47">
        <v>0.2278</v>
      </c>
      <c r="I9" s="47">
        <v>5.33</v>
      </c>
      <c r="J9" s="47">
        <v>9.91</v>
      </c>
      <c r="K9" s="47">
        <v>2.83</v>
      </c>
      <c r="L9" s="47">
        <v>0.45300000000000001</v>
      </c>
      <c r="M9" s="47">
        <v>0.313</v>
      </c>
      <c r="N9" s="47">
        <v>98.853800000000007</v>
      </c>
      <c r="O9" s="106">
        <v>447.37203347489378</v>
      </c>
    </row>
    <row r="10" spans="1:15">
      <c r="B10" t="s">
        <v>1279</v>
      </c>
      <c r="C10" t="s">
        <v>1072</v>
      </c>
      <c r="D10" s="47">
        <v>49.7</v>
      </c>
      <c r="E10" s="47">
        <v>2.98</v>
      </c>
      <c r="F10" s="47">
        <v>13.12</v>
      </c>
      <c r="G10" s="47">
        <v>14.2</v>
      </c>
      <c r="H10" s="47">
        <v>0.22989999999999999</v>
      </c>
      <c r="I10" s="47">
        <v>5.24</v>
      </c>
      <c r="J10" s="47">
        <v>9.75</v>
      </c>
      <c r="K10" s="47">
        <v>2.76</v>
      </c>
      <c r="L10" s="47">
        <v>0.46489999999999998</v>
      </c>
      <c r="M10" s="47">
        <v>0.33500000000000002</v>
      </c>
      <c r="N10" s="47">
        <v>98.779799999999994</v>
      </c>
      <c r="O10" s="106">
        <v>407.32082188358731</v>
      </c>
    </row>
    <row r="11" spans="1:15">
      <c r="B11" t="s">
        <v>1279</v>
      </c>
      <c r="C11" t="s">
        <v>1073</v>
      </c>
      <c r="D11" s="47">
        <v>49.65</v>
      </c>
      <c r="E11" s="47">
        <v>2.92</v>
      </c>
      <c r="F11" s="47">
        <v>12.99</v>
      </c>
      <c r="G11" s="47">
        <v>14.08</v>
      </c>
      <c r="H11" s="47">
        <v>0.23480000000000001</v>
      </c>
      <c r="I11" s="47">
        <v>5.3</v>
      </c>
      <c r="J11" s="47">
        <v>9.8000000000000007</v>
      </c>
      <c r="K11" s="47">
        <v>2.78</v>
      </c>
      <c r="L11" s="47">
        <v>0.46100000000000002</v>
      </c>
      <c r="M11" s="47">
        <v>0.37009999999999998</v>
      </c>
      <c r="N11" s="47">
        <v>98.585899999999995</v>
      </c>
      <c r="O11" s="106">
        <v>397.30801898576067</v>
      </c>
    </row>
    <row r="12" spans="1:15">
      <c r="B12" t="s">
        <v>1279</v>
      </c>
      <c r="C12" t="s">
        <v>1074</v>
      </c>
      <c r="D12" s="47">
        <v>50.46</v>
      </c>
      <c r="E12" s="47">
        <v>2.99</v>
      </c>
      <c r="F12" s="47">
        <v>13.25</v>
      </c>
      <c r="G12" s="47">
        <v>13.66</v>
      </c>
      <c r="H12" s="47">
        <v>0.1948</v>
      </c>
      <c r="I12" s="47">
        <v>5.36</v>
      </c>
      <c r="J12" s="47">
        <v>9.6999999999999993</v>
      </c>
      <c r="K12" s="47">
        <v>2.33</v>
      </c>
      <c r="L12" s="47">
        <v>0.44169999999999998</v>
      </c>
      <c r="M12" s="47">
        <v>0.35639999999999999</v>
      </c>
      <c r="N12" s="47">
        <v>98.742899999999992</v>
      </c>
      <c r="O12" s="106">
        <v>426.9459155633275</v>
      </c>
    </row>
    <row r="13" spans="1:15">
      <c r="B13" t="s">
        <v>1279</v>
      </c>
      <c r="C13" t="s">
        <v>1075</v>
      </c>
      <c r="D13" s="47">
        <v>50</v>
      </c>
      <c r="E13" s="47">
        <v>2.94</v>
      </c>
      <c r="F13" s="47">
        <v>13.29</v>
      </c>
      <c r="G13" s="47">
        <v>13.88</v>
      </c>
      <c r="H13" s="47">
        <v>0.23619999999999999</v>
      </c>
      <c r="I13" s="47">
        <v>5.35</v>
      </c>
      <c r="J13" s="47">
        <v>9.81</v>
      </c>
      <c r="K13" s="47">
        <v>2.46</v>
      </c>
      <c r="L13" s="47">
        <v>0.42170000000000002</v>
      </c>
      <c r="M13" s="47">
        <v>0.3664</v>
      </c>
      <c r="N13" s="47">
        <v>98.754299999999972</v>
      </c>
      <c r="O13" s="106">
        <v>436.55820634524105</v>
      </c>
    </row>
    <row r="14" spans="1:15">
      <c r="B14" t="s">
        <v>1279</v>
      </c>
      <c r="C14" t="s">
        <v>1076</v>
      </c>
      <c r="D14" s="47">
        <v>49.84</v>
      </c>
      <c r="E14" s="47">
        <v>2.92</v>
      </c>
      <c r="F14" s="47">
        <v>13.16</v>
      </c>
      <c r="G14" s="47">
        <v>13.93</v>
      </c>
      <c r="H14" s="47">
        <v>0.2329</v>
      </c>
      <c r="I14" s="47">
        <v>5.28</v>
      </c>
      <c r="J14" s="47">
        <v>9.84</v>
      </c>
      <c r="K14" s="47">
        <v>2.79</v>
      </c>
      <c r="L14" s="47">
        <v>0.4612</v>
      </c>
      <c r="M14" s="47">
        <v>0.29880000000000001</v>
      </c>
      <c r="N14" s="47">
        <v>98.752900000000011</v>
      </c>
      <c r="O14" s="106">
        <v>494.23195103672242</v>
      </c>
    </row>
    <row r="15" spans="1:15">
      <c r="B15" t="s">
        <v>1279</v>
      </c>
      <c r="C15" t="s">
        <v>1077</v>
      </c>
      <c r="D15" s="47">
        <v>49.87</v>
      </c>
      <c r="E15" s="47">
        <v>2.98</v>
      </c>
      <c r="F15" s="47">
        <v>13.1</v>
      </c>
      <c r="G15" s="47">
        <v>14.09</v>
      </c>
      <c r="H15" s="47">
        <v>0.2084</v>
      </c>
      <c r="I15" s="47">
        <v>5.33</v>
      </c>
      <c r="J15" s="47">
        <v>9.7799999999999994</v>
      </c>
      <c r="K15" s="47">
        <v>2.92</v>
      </c>
      <c r="L15" s="47">
        <v>0.50319999999999998</v>
      </c>
      <c r="M15" s="47">
        <v>0.34970000000000001</v>
      </c>
      <c r="N15" s="47">
        <v>99.131299999999996</v>
      </c>
      <c r="O15" s="106">
        <v>398.50955533349986</v>
      </c>
    </row>
    <row r="16" spans="1:15">
      <c r="B16" t="s">
        <v>1279</v>
      </c>
      <c r="C16" t="s">
        <v>1078</v>
      </c>
      <c r="D16" s="47">
        <v>49.79</v>
      </c>
      <c r="E16" s="47">
        <v>2.99</v>
      </c>
      <c r="F16" s="47">
        <v>13.01</v>
      </c>
      <c r="G16" s="47">
        <v>14.18</v>
      </c>
      <c r="H16" s="47">
        <v>0.23680000000000001</v>
      </c>
      <c r="I16" s="47">
        <v>5.31</v>
      </c>
      <c r="J16" s="47">
        <v>9.9600000000000009</v>
      </c>
      <c r="K16" s="47">
        <v>2.83</v>
      </c>
      <c r="L16" s="47">
        <v>0.4965</v>
      </c>
      <c r="M16" s="47">
        <v>0.39379999999999998</v>
      </c>
      <c r="N16" s="47">
        <v>99.197099999999992</v>
      </c>
      <c r="O16" s="106">
        <v>532.68111416437671</v>
      </c>
    </row>
    <row r="17" spans="2:15">
      <c r="B17" t="s">
        <v>1279</v>
      </c>
      <c r="C17" t="s">
        <v>1079</v>
      </c>
      <c r="D17" s="47">
        <v>49.85</v>
      </c>
      <c r="E17" s="47">
        <v>3.04</v>
      </c>
      <c r="F17" s="47">
        <v>13.21</v>
      </c>
      <c r="G17" s="47">
        <v>14.07</v>
      </c>
      <c r="H17" s="47">
        <v>0.22600000000000001</v>
      </c>
      <c r="I17" s="47">
        <v>5.26</v>
      </c>
      <c r="J17" s="47">
        <v>9.85</v>
      </c>
      <c r="K17" s="47">
        <v>2.72</v>
      </c>
      <c r="L17" s="47">
        <v>0.44069999999999998</v>
      </c>
      <c r="M17" s="47">
        <v>0.33379999999999999</v>
      </c>
      <c r="N17" s="47">
        <v>99.000499999999988</v>
      </c>
      <c r="O17" s="106">
        <v>375.27985261054209</v>
      </c>
    </row>
    <row r="18" spans="2:15">
      <c r="B18" t="s">
        <v>1279</v>
      </c>
      <c r="C18" t="s">
        <v>1080</v>
      </c>
      <c r="D18" s="47">
        <v>49.88</v>
      </c>
      <c r="E18" s="47">
        <v>2.93</v>
      </c>
      <c r="F18" s="47">
        <v>13.28</v>
      </c>
      <c r="G18" s="47">
        <v>13.98</v>
      </c>
      <c r="H18" s="47">
        <v>0.21049999999999999</v>
      </c>
      <c r="I18" s="47">
        <v>5.32</v>
      </c>
      <c r="J18" s="47">
        <v>9.93</v>
      </c>
      <c r="K18" s="47">
        <v>2.92</v>
      </c>
      <c r="L18" s="47">
        <v>0.4501</v>
      </c>
      <c r="M18" s="47">
        <v>0.307</v>
      </c>
      <c r="N18" s="47">
        <v>99.207600000000028</v>
      </c>
      <c r="O18" s="106">
        <v>350.04758930801898</v>
      </c>
    </row>
    <row r="19" spans="2:15">
      <c r="B19" t="s">
        <v>1279</v>
      </c>
      <c r="C19" t="s">
        <v>1081</v>
      </c>
      <c r="D19" s="47">
        <v>49.83</v>
      </c>
      <c r="E19" s="47">
        <v>2.95</v>
      </c>
      <c r="F19" s="47">
        <v>13.11</v>
      </c>
      <c r="G19" s="47">
        <v>14</v>
      </c>
      <c r="H19" s="47">
        <v>0.2472</v>
      </c>
      <c r="I19" s="47">
        <v>5.29</v>
      </c>
      <c r="J19" s="47">
        <v>9.98</v>
      </c>
      <c r="K19" s="47">
        <v>2.85</v>
      </c>
      <c r="L19" s="47">
        <v>0.43640000000000001</v>
      </c>
      <c r="M19" s="47">
        <v>0.2833</v>
      </c>
      <c r="N19" s="47">
        <v>98.976900000000015</v>
      </c>
      <c r="O19" s="106">
        <v>401.71365226080439</v>
      </c>
    </row>
    <row r="20" spans="2:15">
      <c r="B20" t="s">
        <v>1279</v>
      </c>
      <c r="C20" t="s">
        <v>1082</v>
      </c>
      <c r="D20" s="47">
        <v>49.72</v>
      </c>
      <c r="E20" s="47">
        <v>2.89</v>
      </c>
      <c r="F20" s="47">
        <v>13.01</v>
      </c>
      <c r="G20" s="47">
        <v>14.1</v>
      </c>
      <c r="H20" s="47">
        <v>0.22720000000000001</v>
      </c>
      <c r="I20" s="47">
        <v>5.24</v>
      </c>
      <c r="J20" s="47">
        <v>9.85</v>
      </c>
      <c r="K20" s="47">
        <v>2.78</v>
      </c>
      <c r="L20" s="47">
        <v>0.46360000000000001</v>
      </c>
      <c r="M20" s="47">
        <v>0.37809999999999999</v>
      </c>
      <c r="N20" s="47">
        <v>98.658899999999988</v>
      </c>
      <c r="O20" s="106">
        <v>339.63427429427929</v>
      </c>
    </row>
    <row r="21" spans="2:15">
      <c r="B21" t="s">
        <v>1279</v>
      </c>
      <c r="C21" t="s">
        <v>1083</v>
      </c>
      <c r="D21" s="47">
        <v>49.62</v>
      </c>
      <c r="E21" s="47">
        <v>2.97</v>
      </c>
      <c r="F21" s="47">
        <v>12.84</v>
      </c>
      <c r="G21" s="47">
        <v>14.43</v>
      </c>
      <c r="H21" s="47">
        <v>0.23569999999999999</v>
      </c>
      <c r="I21" s="47">
        <v>5.37</v>
      </c>
      <c r="J21" s="47">
        <v>9.74</v>
      </c>
      <c r="K21" s="47">
        <v>2.75</v>
      </c>
      <c r="L21" s="47">
        <v>0.47089999999999999</v>
      </c>
      <c r="M21" s="47">
        <v>0.3271</v>
      </c>
      <c r="N21" s="47">
        <v>98.753699999999981</v>
      </c>
      <c r="O21" s="106">
        <v>464.19354234324254</v>
      </c>
    </row>
    <row r="22" spans="2:15">
      <c r="B22" t="s">
        <v>1279</v>
      </c>
      <c r="C22" t="s">
        <v>1084</v>
      </c>
      <c r="D22" s="47">
        <v>50.03</v>
      </c>
      <c r="E22" s="47">
        <v>2.93</v>
      </c>
      <c r="F22" s="47">
        <v>13.19</v>
      </c>
      <c r="G22" s="47">
        <v>14.16</v>
      </c>
      <c r="H22" s="47">
        <v>0.2165</v>
      </c>
      <c r="I22" s="47">
        <v>5.29</v>
      </c>
      <c r="J22" s="47">
        <v>9.74</v>
      </c>
      <c r="K22" s="47">
        <v>2.99</v>
      </c>
      <c r="L22" s="47">
        <v>0.45290000000000002</v>
      </c>
      <c r="M22" s="47">
        <v>0.35310000000000002</v>
      </c>
      <c r="N22" s="47">
        <v>99.352499999999992</v>
      </c>
      <c r="O22" s="106">
        <v>535.88521109168119</v>
      </c>
    </row>
    <row r="23" spans="2:15">
      <c r="B23" t="s">
        <v>1279</v>
      </c>
      <c r="C23" t="s">
        <v>1085</v>
      </c>
      <c r="D23" s="47">
        <v>49.39</v>
      </c>
      <c r="E23" s="47">
        <v>3</v>
      </c>
      <c r="F23" s="47">
        <v>13.11</v>
      </c>
      <c r="G23" s="47">
        <v>14.03</v>
      </c>
      <c r="H23" s="47">
        <v>0.24929999999999999</v>
      </c>
      <c r="I23" s="47">
        <v>5.26</v>
      </c>
      <c r="J23" s="47">
        <v>9.7899999999999991</v>
      </c>
      <c r="K23" s="47">
        <v>2.84</v>
      </c>
      <c r="L23" s="47">
        <v>0.50019999999999998</v>
      </c>
      <c r="M23" s="47">
        <v>0.34300000000000003</v>
      </c>
      <c r="N23" s="47">
        <v>98.512500000000031</v>
      </c>
      <c r="O23" s="106">
        <v>451.37715463402446</v>
      </c>
    </row>
    <row r="24" spans="2:15">
      <c r="B24" t="s">
        <v>1279</v>
      </c>
      <c r="C24" t="s">
        <v>1086</v>
      </c>
      <c r="D24" s="47">
        <v>49.73</v>
      </c>
      <c r="E24" s="47">
        <v>3.01</v>
      </c>
      <c r="F24" s="47">
        <v>13.2</v>
      </c>
      <c r="G24" s="47">
        <v>14.2</v>
      </c>
      <c r="H24" s="47">
        <v>0.24690000000000001</v>
      </c>
      <c r="I24" s="47">
        <v>5.35</v>
      </c>
      <c r="J24" s="47">
        <v>9.8699999999999992</v>
      </c>
      <c r="K24" s="47">
        <v>2.94</v>
      </c>
      <c r="L24" s="47">
        <v>0.43559999999999999</v>
      </c>
      <c r="M24" s="47">
        <v>0.3705</v>
      </c>
      <c r="N24" s="47">
        <v>99.352999999999994</v>
      </c>
      <c r="O24" s="106">
        <v>376.48138895828129</v>
      </c>
    </row>
    <row r="25" spans="2:15">
      <c r="B25" t="s">
        <v>1279</v>
      </c>
      <c r="C25" t="s">
        <v>1087</v>
      </c>
      <c r="D25" s="47">
        <v>49.86</v>
      </c>
      <c r="E25" s="47">
        <v>2.93</v>
      </c>
      <c r="F25" s="47">
        <v>13.37</v>
      </c>
      <c r="G25" s="47">
        <v>14.11</v>
      </c>
      <c r="H25" s="47">
        <v>0.23630000000000001</v>
      </c>
      <c r="I25" s="47">
        <v>5.21</v>
      </c>
      <c r="J25" s="47">
        <v>9.84</v>
      </c>
      <c r="K25" s="47">
        <v>2.5499999999999998</v>
      </c>
      <c r="L25" s="47">
        <v>0.46300000000000002</v>
      </c>
      <c r="M25" s="47">
        <v>0.26150000000000001</v>
      </c>
      <c r="N25" s="47">
        <v>98.830799999999982</v>
      </c>
      <c r="O25" s="106">
        <v>414.12952785410937</v>
      </c>
    </row>
    <row r="26" spans="2:15">
      <c r="B26" t="s">
        <v>1279</v>
      </c>
      <c r="C26" t="s">
        <v>1088</v>
      </c>
      <c r="D26" s="47">
        <v>50</v>
      </c>
      <c r="E26" s="47">
        <v>3.03</v>
      </c>
      <c r="F26" s="47">
        <v>13.23</v>
      </c>
      <c r="G26" s="47">
        <v>14</v>
      </c>
      <c r="H26" s="47">
        <v>0.23980000000000001</v>
      </c>
      <c r="I26" s="47">
        <v>5.35</v>
      </c>
      <c r="J26" s="47">
        <v>9.6999999999999993</v>
      </c>
      <c r="K26" s="47">
        <v>2.77</v>
      </c>
      <c r="L26" s="47">
        <v>0.44490000000000002</v>
      </c>
      <c r="M26" s="47">
        <v>0.28489999999999999</v>
      </c>
      <c r="N26" s="47">
        <v>99.049599999999998</v>
      </c>
      <c r="O26" s="106">
        <v>338.4327379465401</v>
      </c>
    </row>
    <row r="27" spans="2:15">
      <c r="B27" t="s">
        <v>1279</v>
      </c>
      <c r="C27" t="s">
        <v>1089</v>
      </c>
      <c r="D27" s="47">
        <v>49.58</v>
      </c>
      <c r="E27" s="47">
        <v>2.94</v>
      </c>
      <c r="F27" s="47">
        <v>13.09</v>
      </c>
      <c r="G27" s="47">
        <v>14.1</v>
      </c>
      <c r="H27" s="47">
        <v>0.21279999999999999</v>
      </c>
      <c r="I27" s="47">
        <v>5.34</v>
      </c>
      <c r="J27" s="47">
        <v>9.7799999999999994</v>
      </c>
      <c r="K27" s="47">
        <v>2.73</v>
      </c>
      <c r="L27" s="47">
        <v>0.43719999999999998</v>
      </c>
      <c r="M27" s="47">
        <v>0.2419</v>
      </c>
      <c r="N27" s="47">
        <v>98.451900000000009</v>
      </c>
      <c r="O27" s="106">
        <v>492.22939045715708</v>
      </c>
    </row>
    <row r="28" spans="2:15">
      <c r="B28" t="s">
        <v>1279</v>
      </c>
      <c r="C28" t="s">
        <v>1090</v>
      </c>
      <c r="D28" s="47">
        <v>49.9</v>
      </c>
      <c r="E28" s="47">
        <v>2.99</v>
      </c>
      <c r="F28" s="47">
        <v>13.09</v>
      </c>
      <c r="G28" s="47">
        <v>14.14</v>
      </c>
      <c r="H28" s="47">
        <v>0.23799999999999999</v>
      </c>
      <c r="I28" s="47">
        <v>5.4</v>
      </c>
      <c r="J28" s="47">
        <v>9.7799999999999994</v>
      </c>
      <c r="K28" s="47">
        <v>2.9</v>
      </c>
      <c r="L28" s="47">
        <v>0.45700000000000002</v>
      </c>
      <c r="M28" s="47">
        <v>0.34689999999999999</v>
      </c>
      <c r="N28" s="47">
        <v>99.241900000000015</v>
      </c>
      <c r="O28" s="106">
        <v>464.59405445915559</v>
      </c>
    </row>
    <row r="29" spans="2:15">
      <c r="B29" t="s">
        <v>1279</v>
      </c>
      <c r="C29" t="s">
        <v>1091</v>
      </c>
      <c r="D29" s="47">
        <v>49.74</v>
      </c>
      <c r="E29" s="47">
        <v>3.02</v>
      </c>
      <c r="F29" s="47">
        <v>13.14</v>
      </c>
      <c r="G29" s="47">
        <v>14.2</v>
      </c>
      <c r="H29" s="47">
        <v>0.21410000000000001</v>
      </c>
      <c r="I29" s="47">
        <v>5.39</v>
      </c>
      <c r="J29" s="47">
        <v>9.75</v>
      </c>
      <c r="K29" s="47">
        <v>2.95</v>
      </c>
      <c r="L29" s="47">
        <v>0.44969999999999999</v>
      </c>
      <c r="M29" s="47">
        <v>0.36909999999999998</v>
      </c>
      <c r="N29" s="47">
        <v>99.22290000000001</v>
      </c>
      <c r="O29" s="106">
        <v>489.82631776167869</v>
      </c>
    </row>
    <row r="30" spans="2:15">
      <c r="B30" t="s">
        <v>1279</v>
      </c>
      <c r="C30" t="s">
        <v>1092</v>
      </c>
      <c r="D30" s="47">
        <v>49.39</v>
      </c>
      <c r="E30" s="47">
        <v>2.97</v>
      </c>
      <c r="F30" s="47">
        <v>12.83</v>
      </c>
      <c r="G30" s="47">
        <v>14.22</v>
      </c>
      <c r="H30" s="47">
        <v>0.23380000000000001</v>
      </c>
      <c r="I30" s="47">
        <v>5.29</v>
      </c>
      <c r="J30" s="47">
        <v>9.75</v>
      </c>
      <c r="K30" s="47">
        <v>2.85</v>
      </c>
      <c r="L30" s="47">
        <v>0.46939999999999998</v>
      </c>
      <c r="M30" s="47">
        <v>0.36990000000000001</v>
      </c>
      <c r="N30" s="47">
        <v>98.373099999999994</v>
      </c>
      <c r="O30" s="106">
        <v>370.07319510367222</v>
      </c>
    </row>
    <row r="31" spans="2:15">
      <c r="B31" t="s">
        <v>1279</v>
      </c>
      <c r="C31" t="s">
        <v>1093</v>
      </c>
      <c r="D31" s="47">
        <v>49.49</v>
      </c>
      <c r="E31" s="47">
        <v>2.91</v>
      </c>
      <c r="F31" s="47">
        <v>13.14</v>
      </c>
      <c r="G31" s="47">
        <v>14.3</v>
      </c>
      <c r="H31" s="47">
        <v>0.21929999999999999</v>
      </c>
      <c r="I31" s="47">
        <v>5.33</v>
      </c>
      <c r="J31" s="47">
        <v>9.82</v>
      </c>
      <c r="K31" s="47">
        <v>2.87</v>
      </c>
      <c r="L31" s="47">
        <v>0.44750000000000001</v>
      </c>
      <c r="M31" s="47">
        <v>0.32469999999999999</v>
      </c>
      <c r="N31" s="47">
        <v>98.851500000000016</v>
      </c>
      <c r="O31" s="106">
        <v>499.4386085435923</v>
      </c>
    </row>
    <row r="32" spans="2:15">
      <c r="B32" t="s">
        <v>1279</v>
      </c>
      <c r="C32" t="s">
        <v>1094</v>
      </c>
      <c r="D32" s="47">
        <v>49.68</v>
      </c>
      <c r="E32" s="47">
        <v>3.03</v>
      </c>
      <c r="F32" s="47">
        <v>13.28</v>
      </c>
      <c r="G32" s="47">
        <v>14.05</v>
      </c>
      <c r="H32" s="47">
        <v>0.23430000000000001</v>
      </c>
      <c r="I32" s="47">
        <v>5.29</v>
      </c>
      <c r="J32" s="47">
        <v>9.91</v>
      </c>
      <c r="K32" s="47">
        <v>2.83</v>
      </c>
      <c r="L32" s="47">
        <v>0.45889999999999997</v>
      </c>
      <c r="M32" s="47">
        <v>0.35580000000000001</v>
      </c>
      <c r="N32" s="47">
        <v>99.119</v>
      </c>
      <c r="O32" s="106">
        <v>409.7238945790657</v>
      </c>
    </row>
    <row r="33" spans="2:15">
      <c r="B33" t="s">
        <v>1279</v>
      </c>
      <c r="C33" t="s">
        <v>1095</v>
      </c>
      <c r="D33" s="47">
        <v>49.75</v>
      </c>
      <c r="E33" s="47">
        <v>2.98</v>
      </c>
      <c r="F33" s="47">
        <v>13.2</v>
      </c>
      <c r="G33" s="47">
        <v>14.4</v>
      </c>
      <c r="H33" s="47">
        <v>0.24060000000000001</v>
      </c>
      <c r="I33" s="47">
        <v>5.42</v>
      </c>
      <c r="J33" s="47">
        <v>9.66</v>
      </c>
      <c r="K33" s="47">
        <v>2.78</v>
      </c>
      <c r="L33" s="47">
        <v>0.48959999999999998</v>
      </c>
      <c r="M33" s="47">
        <v>0.27210000000000001</v>
      </c>
      <c r="N33" s="47">
        <v>99.192299999999989</v>
      </c>
      <c r="O33" s="106">
        <v>471.4027604296777</v>
      </c>
    </row>
    <row r="34" spans="2:15">
      <c r="B34" t="s">
        <v>1279</v>
      </c>
      <c r="C34" t="s">
        <v>1096</v>
      </c>
      <c r="D34" s="47">
        <v>49.56</v>
      </c>
      <c r="E34" s="47">
        <v>3.01</v>
      </c>
      <c r="F34" s="47">
        <v>13.02</v>
      </c>
      <c r="G34" s="47">
        <v>13.95</v>
      </c>
      <c r="H34" s="47">
        <v>0.21820000000000001</v>
      </c>
      <c r="I34" s="47">
        <v>5.32</v>
      </c>
      <c r="J34" s="47">
        <v>9.68</v>
      </c>
      <c r="K34" s="47">
        <v>2.96</v>
      </c>
      <c r="L34" s="47">
        <v>0.45979999999999999</v>
      </c>
      <c r="M34" s="47">
        <v>0.33560000000000001</v>
      </c>
      <c r="N34" s="47">
        <v>98.513600000000011</v>
      </c>
      <c r="O34" s="106">
        <v>406.11928553584812</v>
      </c>
    </row>
    <row r="35" spans="2:15">
      <c r="B35" t="s">
        <v>1279</v>
      </c>
      <c r="C35" t="s">
        <v>1097</v>
      </c>
      <c r="D35" s="47">
        <v>49.84</v>
      </c>
      <c r="E35" s="47">
        <v>2.92</v>
      </c>
      <c r="F35" s="47">
        <v>13.02</v>
      </c>
      <c r="G35" s="47">
        <v>14</v>
      </c>
      <c r="H35" s="47">
        <v>0.223</v>
      </c>
      <c r="I35" s="47">
        <v>5.28</v>
      </c>
      <c r="J35" s="47">
        <v>9.8000000000000007</v>
      </c>
      <c r="K35" s="47">
        <v>2.76</v>
      </c>
      <c r="L35" s="47">
        <v>0.46839999999999998</v>
      </c>
      <c r="M35" s="47">
        <v>0.34889999999999999</v>
      </c>
      <c r="N35" s="47">
        <v>98.660300000000007</v>
      </c>
      <c r="O35" s="106">
        <v>446.97152135898074</v>
      </c>
    </row>
    <row r="36" spans="2:15">
      <c r="B36" t="s">
        <v>1279</v>
      </c>
      <c r="C36" t="s">
        <v>1098</v>
      </c>
      <c r="D36" s="47">
        <v>49.36</v>
      </c>
      <c r="E36" s="47">
        <v>3.01</v>
      </c>
      <c r="F36" s="47">
        <v>13.1</v>
      </c>
      <c r="G36" s="47">
        <v>14.24</v>
      </c>
      <c r="H36" s="47">
        <v>0.22170000000000001</v>
      </c>
      <c r="I36" s="47">
        <v>5.31</v>
      </c>
      <c r="J36" s="47">
        <v>9.66</v>
      </c>
      <c r="K36" s="47">
        <v>2.89</v>
      </c>
      <c r="L36" s="47">
        <v>0.46060000000000001</v>
      </c>
      <c r="M36" s="47">
        <v>0.26740000000000003</v>
      </c>
      <c r="N36" s="47">
        <v>98.519699999999986</v>
      </c>
      <c r="O36" s="106">
        <v>468.19866350237322</v>
      </c>
    </row>
    <row r="37" spans="2:15">
      <c r="B37" t="s">
        <v>1279</v>
      </c>
      <c r="C37" t="s">
        <v>1099</v>
      </c>
      <c r="D37" s="47">
        <v>49.78</v>
      </c>
      <c r="E37" s="47">
        <v>2.93</v>
      </c>
      <c r="F37" s="47">
        <v>13.08</v>
      </c>
      <c r="G37" s="47">
        <v>14</v>
      </c>
      <c r="H37" s="47">
        <v>0.2162</v>
      </c>
      <c r="I37" s="47">
        <v>5.3</v>
      </c>
      <c r="J37" s="47">
        <v>9.74</v>
      </c>
      <c r="K37" s="47">
        <v>2.9</v>
      </c>
      <c r="L37" s="47">
        <v>0.46050000000000002</v>
      </c>
      <c r="M37" s="47">
        <v>0.3196</v>
      </c>
      <c r="N37" s="47">
        <v>98.726299999999995</v>
      </c>
      <c r="O37" s="106">
        <v>475.80839370472142</v>
      </c>
    </row>
    <row r="38" spans="2:15">
      <c r="B38" t="s">
        <v>1279</v>
      </c>
      <c r="C38" t="s">
        <v>1100</v>
      </c>
      <c r="D38" s="47">
        <v>49.91</v>
      </c>
      <c r="E38" s="47">
        <v>2.96</v>
      </c>
      <c r="F38" s="47">
        <v>13.29</v>
      </c>
      <c r="G38" s="47">
        <v>14.19</v>
      </c>
      <c r="H38" s="47">
        <v>0.21260000000000001</v>
      </c>
      <c r="I38" s="47">
        <v>5.32</v>
      </c>
      <c r="J38" s="47">
        <v>9.77</v>
      </c>
      <c r="K38" s="47">
        <v>2.76</v>
      </c>
      <c r="L38" s="47">
        <v>0.47139999999999999</v>
      </c>
      <c r="M38" s="47">
        <v>0.28510000000000002</v>
      </c>
      <c r="N38" s="47">
        <v>99.1691</v>
      </c>
      <c r="O38" s="106">
        <v>473.40532100924304</v>
      </c>
    </row>
    <row r="39" spans="2:15">
      <c r="B39" t="s">
        <v>1279</v>
      </c>
      <c r="C39" t="s">
        <v>1101</v>
      </c>
      <c r="D39" s="47">
        <v>50.17</v>
      </c>
      <c r="E39" s="47">
        <v>2.93</v>
      </c>
      <c r="F39" s="47">
        <v>13.24</v>
      </c>
      <c r="G39" s="47">
        <v>13.95</v>
      </c>
      <c r="H39" s="47">
        <v>0.21310000000000001</v>
      </c>
      <c r="I39" s="47">
        <v>5.26</v>
      </c>
      <c r="J39" s="47">
        <v>9.75</v>
      </c>
      <c r="K39" s="47">
        <v>2.94</v>
      </c>
      <c r="L39" s="47">
        <v>0.48930000000000001</v>
      </c>
      <c r="M39" s="47">
        <v>0.32340000000000002</v>
      </c>
      <c r="N39" s="47">
        <v>99.265800000000013</v>
      </c>
      <c r="O39" s="106">
        <v>453.3797152135898</v>
      </c>
    </row>
    <row r="40" spans="2:15">
      <c r="B40" t="s">
        <v>1279</v>
      </c>
      <c r="C40" t="s">
        <v>1102</v>
      </c>
      <c r="D40" s="47">
        <v>49.61</v>
      </c>
      <c r="E40" s="47">
        <v>2.98</v>
      </c>
      <c r="F40" s="47">
        <v>13.16</v>
      </c>
      <c r="G40" s="47">
        <v>14.13</v>
      </c>
      <c r="H40" s="47">
        <v>0.2356</v>
      </c>
      <c r="I40" s="47">
        <v>5.44</v>
      </c>
      <c r="J40" s="47">
        <v>9.86</v>
      </c>
      <c r="K40" s="47">
        <v>2.98</v>
      </c>
      <c r="L40" s="47">
        <v>0.44740000000000002</v>
      </c>
      <c r="M40" s="47">
        <v>0.30099999999999999</v>
      </c>
      <c r="N40" s="47">
        <v>99.144000000000005</v>
      </c>
      <c r="O40" s="106">
        <v>473.80583312515608</v>
      </c>
    </row>
    <row r="41" spans="2:15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108" t="s">
        <v>1291</v>
      </c>
      <c r="O41" s="107">
        <v>441.92917651504973</v>
      </c>
    </row>
    <row r="43" spans="2:15">
      <c r="O43" s="47"/>
    </row>
    <row r="44" spans="2:15">
      <c r="B44" t="s">
        <v>1280</v>
      </c>
      <c r="C44" t="s">
        <v>1103</v>
      </c>
      <c r="D44" s="47">
        <v>49.77</v>
      </c>
      <c r="E44" s="47">
        <v>2.97</v>
      </c>
      <c r="F44" s="47">
        <v>13.08</v>
      </c>
      <c r="G44" s="47">
        <v>14.08</v>
      </c>
      <c r="H44" s="47">
        <v>0.23699999999999999</v>
      </c>
      <c r="I44" s="47">
        <v>5.26</v>
      </c>
      <c r="J44" s="47">
        <v>9.7100000000000009</v>
      </c>
      <c r="K44" s="47">
        <v>2.9</v>
      </c>
      <c r="L44" s="47">
        <v>0.48349999999999999</v>
      </c>
      <c r="M44" s="47">
        <v>0.38529999999999998</v>
      </c>
      <c r="N44" s="47">
        <v>98.875800000000012</v>
      </c>
      <c r="O44" s="106">
        <v>423.74181863602297</v>
      </c>
    </row>
    <row r="45" spans="2:15">
      <c r="B45" t="s">
        <v>1280</v>
      </c>
      <c r="C45" t="s">
        <v>1104</v>
      </c>
      <c r="D45" s="47">
        <v>49.54</v>
      </c>
      <c r="E45" s="47">
        <v>3.03</v>
      </c>
      <c r="F45" s="47">
        <v>13.17</v>
      </c>
      <c r="G45" s="47">
        <v>14.07</v>
      </c>
      <c r="H45" s="47">
        <v>0.2122</v>
      </c>
      <c r="I45" s="47">
        <v>5.32</v>
      </c>
      <c r="J45" s="47">
        <v>9.93</v>
      </c>
      <c r="K45" s="47">
        <v>2.83</v>
      </c>
      <c r="L45" s="47">
        <v>0.4592</v>
      </c>
      <c r="M45" s="47">
        <v>0.36549999999999999</v>
      </c>
      <c r="N45" s="47">
        <v>98.926899999999989</v>
      </c>
      <c r="O45" s="106">
        <v>372.07575568323756</v>
      </c>
    </row>
    <row r="46" spans="2:15">
      <c r="B46" t="s">
        <v>1280</v>
      </c>
      <c r="C46" t="s">
        <v>1105</v>
      </c>
      <c r="D46" s="47">
        <v>49.54</v>
      </c>
      <c r="E46" s="47">
        <v>2.97</v>
      </c>
      <c r="F46" s="47">
        <v>13.06</v>
      </c>
      <c r="G46" s="47">
        <v>13.9</v>
      </c>
      <c r="H46" s="47">
        <v>0.2389</v>
      </c>
      <c r="I46" s="47">
        <v>5.21</v>
      </c>
      <c r="J46" s="47">
        <v>9.7799999999999994</v>
      </c>
      <c r="K46" s="47">
        <v>2.78</v>
      </c>
      <c r="L46" s="47">
        <v>0.45679999999999998</v>
      </c>
      <c r="M46" s="47">
        <v>0.31669999999999998</v>
      </c>
      <c r="N46" s="47">
        <v>98.252399999999994</v>
      </c>
      <c r="O46" s="106">
        <v>436.157694229328</v>
      </c>
    </row>
    <row r="47" spans="2:15">
      <c r="B47" t="s">
        <v>1280</v>
      </c>
      <c r="C47" t="s">
        <v>1106</v>
      </c>
      <c r="D47" s="47">
        <v>49.26</v>
      </c>
      <c r="E47" s="47">
        <v>3.01</v>
      </c>
      <c r="F47" s="47">
        <v>13.17</v>
      </c>
      <c r="G47" s="47">
        <v>14.03</v>
      </c>
      <c r="H47" s="47">
        <v>0.20250000000000001</v>
      </c>
      <c r="I47" s="47">
        <v>5.25</v>
      </c>
      <c r="J47" s="47">
        <v>9.73</v>
      </c>
      <c r="K47" s="47">
        <v>2.84</v>
      </c>
      <c r="L47" s="47">
        <v>0.46800000000000003</v>
      </c>
      <c r="M47" s="47">
        <v>0.3478</v>
      </c>
      <c r="N47" s="47">
        <v>98.308300000000017</v>
      </c>
      <c r="O47" s="106">
        <v>507.84936297776665</v>
      </c>
    </row>
    <row r="48" spans="2:15">
      <c r="B48" t="s">
        <v>1280</v>
      </c>
      <c r="C48" t="s">
        <v>1107</v>
      </c>
      <c r="D48" s="47">
        <v>49.76</v>
      </c>
      <c r="E48" s="47">
        <v>2.95</v>
      </c>
      <c r="F48" s="47">
        <v>13.24</v>
      </c>
      <c r="G48" s="47">
        <v>13.97</v>
      </c>
      <c r="H48" s="47">
        <v>0.2326</v>
      </c>
      <c r="I48" s="47">
        <v>5.35</v>
      </c>
      <c r="J48" s="47">
        <v>9.77</v>
      </c>
      <c r="K48" s="47">
        <v>2.85</v>
      </c>
      <c r="L48" s="47">
        <v>0.44769999999999999</v>
      </c>
      <c r="M48" s="47">
        <v>0.30990000000000001</v>
      </c>
      <c r="N48" s="47">
        <v>98.880199999999988</v>
      </c>
      <c r="O48" s="106">
        <v>437.75974269298024</v>
      </c>
    </row>
    <row r="49" spans="2:16">
      <c r="B49" t="s">
        <v>1280</v>
      </c>
      <c r="C49" t="s">
        <v>1108</v>
      </c>
      <c r="D49" s="47">
        <v>49.63</v>
      </c>
      <c r="E49" s="47">
        <v>2.89</v>
      </c>
      <c r="F49" s="47">
        <v>12.95</v>
      </c>
      <c r="G49" s="47">
        <v>14.01</v>
      </c>
      <c r="H49" s="47">
        <v>0.25259999999999999</v>
      </c>
      <c r="I49" s="47">
        <v>5.37</v>
      </c>
      <c r="J49" s="47">
        <v>9.7899999999999991</v>
      </c>
      <c r="K49" s="47">
        <v>2.8</v>
      </c>
      <c r="L49" s="47">
        <v>0.44719999999999999</v>
      </c>
      <c r="M49" s="47">
        <v>0.30109999999999998</v>
      </c>
      <c r="N49" s="47">
        <v>98.440900000000013</v>
      </c>
      <c r="O49" s="106">
        <v>399.71109168123905</v>
      </c>
    </row>
    <row r="50" spans="2:16">
      <c r="B50" t="s">
        <v>1280</v>
      </c>
      <c r="C50" t="s">
        <v>1109</v>
      </c>
      <c r="D50" s="47">
        <v>49.66</v>
      </c>
      <c r="E50" s="47">
        <v>2.99</v>
      </c>
      <c r="F50" s="47">
        <v>13.26</v>
      </c>
      <c r="G50" s="47">
        <v>14.02</v>
      </c>
      <c r="H50" s="47">
        <v>0.22320000000000001</v>
      </c>
      <c r="I50" s="47">
        <v>5.31</v>
      </c>
      <c r="J50" s="47">
        <v>9.83</v>
      </c>
      <c r="K50" s="47">
        <v>2.75</v>
      </c>
      <c r="L50" s="47">
        <v>0.45269999999999999</v>
      </c>
      <c r="M50" s="47">
        <v>0.3024</v>
      </c>
      <c r="N50" s="47">
        <v>98.798299999999998</v>
      </c>
      <c r="O50" s="106">
        <v>404.11672495628278</v>
      </c>
    </row>
    <row r="51" spans="2:16">
      <c r="B51" t="s">
        <v>1280</v>
      </c>
      <c r="C51" t="s">
        <v>1110</v>
      </c>
      <c r="D51" s="47">
        <v>49.64</v>
      </c>
      <c r="E51" s="47">
        <v>2.95</v>
      </c>
      <c r="F51" s="47">
        <v>13.07</v>
      </c>
      <c r="G51" s="47">
        <v>14.21</v>
      </c>
      <c r="H51" s="47">
        <v>0.2238</v>
      </c>
      <c r="I51" s="47">
        <v>5.38</v>
      </c>
      <c r="J51" s="47">
        <v>9.89</v>
      </c>
      <c r="K51" s="47">
        <v>2.8</v>
      </c>
      <c r="L51" s="47">
        <v>0.46729999999999999</v>
      </c>
      <c r="M51" s="47">
        <v>0.36830000000000002</v>
      </c>
      <c r="N51" s="47">
        <v>98.999399999999994</v>
      </c>
      <c r="O51" s="106">
        <v>464.99456657506869</v>
      </c>
    </row>
    <row r="52" spans="2:16">
      <c r="B52" t="s">
        <v>1280</v>
      </c>
      <c r="C52" t="s">
        <v>1111</v>
      </c>
      <c r="D52" s="47">
        <v>49.59</v>
      </c>
      <c r="E52" s="47">
        <v>2.9</v>
      </c>
      <c r="F52" s="47">
        <v>13.08</v>
      </c>
      <c r="G52" s="47">
        <v>14.06</v>
      </c>
      <c r="H52" s="47">
        <v>0.25750000000000001</v>
      </c>
      <c r="I52" s="47">
        <v>5.33</v>
      </c>
      <c r="J52" s="47">
        <v>9.58</v>
      </c>
      <c r="K52" s="47">
        <v>2.87</v>
      </c>
      <c r="L52" s="47">
        <v>0.47649999999999998</v>
      </c>
      <c r="M52" s="47">
        <v>0.32929999999999998</v>
      </c>
      <c r="N52" s="47">
        <v>98.473300000000009</v>
      </c>
      <c r="O52" s="106">
        <v>555.91081688733448</v>
      </c>
    </row>
    <row r="53" spans="2:16">
      <c r="B53" t="s">
        <v>1280</v>
      </c>
      <c r="C53" t="s">
        <v>1112</v>
      </c>
      <c r="D53" s="47">
        <v>49.77</v>
      </c>
      <c r="E53" s="47">
        <v>2.96</v>
      </c>
      <c r="F53" s="47">
        <v>13.21</v>
      </c>
      <c r="G53" s="47">
        <v>14.23</v>
      </c>
      <c r="H53" s="47">
        <v>0.22220000000000001</v>
      </c>
      <c r="I53" s="47">
        <v>5.38</v>
      </c>
      <c r="J53" s="47">
        <v>9.84</v>
      </c>
      <c r="K53" s="47">
        <v>2.81</v>
      </c>
      <c r="L53" s="47">
        <v>0.45350000000000001</v>
      </c>
      <c r="M53" s="47">
        <v>0.3342</v>
      </c>
      <c r="N53" s="47">
        <v>99.209900000000005</v>
      </c>
      <c r="O53" s="106">
        <v>508.65038720959279</v>
      </c>
    </row>
    <row r="54" spans="2:16">
      <c r="B54" t="s">
        <v>1280</v>
      </c>
      <c r="C54" t="s">
        <v>1113</v>
      </c>
      <c r="D54" s="47">
        <v>49.53</v>
      </c>
      <c r="E54" s="47">
        <v>2.97</v>
      </c>
      <c r="F54" s="47">
        <v>13.21</v>
      </c>
      <c r="G54" s="47">
        <v>14.06</v>
      </c>
      <c r="H54" s="47">
        <v>0.23910000000000001</v>
      </c>
      <c r="I54" s="47">
        <v>5.3</v>
      </c>
      <c r="J54" s="47">
        <v>9.77</v>
      </c>
      <c r="K54" s="47">
        <v>2.79</v>
      </c>
      <c r="L54" s="47">
        <v>0.46400000000000002</v>
      </c>
      <c r="M54" s="47">
        <v>0.28439999999999999</v>
      </c>
      <c r="N54" s="47">
        <v>98.617500000000007</v>
      </c>
      <c r="O54" s="106">
        <v>536.68623532350739</v>
      </c>
    </row>
    <row r="55" spans="2:16">
      <c r="B55" t="s">
        <v>1280</v>
      </c>
      <c r="C55" t="s">
        <v>1114</v>
      </c>
      <c r="D55" s="47">
        <v>49.81</v>
      </c>
      <c r="E55" s="47">
        <v>2.92</v>
      </c>
      <c r="F55" s="47">
        <v>13.15</v>
      </c>
      <c r="G55" s="47">
        <v>14.22</v>
      </c>
      <c r="H55" s="47">
        <v>0.2306</v>
      </c>
      <c r="I55" s="47">
        <v>5.21</v>
      </c>
      <c r="J55" s="47">
        <v>9.7799999999999994</v>
      </c>
      <c r="K55" s="47">
        <v>2.78</v>
      </c>
      <c r="L55" s="47">
        <v>0.42320000000000002</v>
      </c>
      <c r="M55" s="47">
        <v>0.29720000000000002</v>
      </c>
      <c r="N55" s="47">
        <v>98.820999999999998</v>
      </c>
      <c r="O55" s="106">
        <v>908.76199100674489</v>
      </c>
      <c r="P55" t="s">
        <v>1289</v>
      </c>
    </row>
    <row r="56" spans="2:16">
      <c r="B56" t="s">
        <v>1280</v>
      </c>
      <c r="C56" t="s">
        <v>1115</v>
      </c>
      <c r="D56" s="47">
        <v>49.88</v>
      </c>
      <c r="E56" s="47">
        <v>2.95</v>
      </c>
      <c r="F56" s="47">
        <v>13.28</v>
      </c>
      <c r="G56" s="47">
        <v>13.94</v>
      </c>
      <c r="H56" s="47">
        <v>0.20380000000000001</v>
      </c>
      <c r="I56" s="47">
        <v>5.32</v>
      </c>
      <c r="J56" s="47">
        <v>9.86</v>
      </c>
      <c r="K56" s="47">
        <v>2.83</v>
      </c>
      <c r="L56" s="47">
        <v>0.45839999999999997</v>
      </c>
      <c r="M56" s="47">
        <v>0.27350000000000002</v>
      </c>
      <c r="N56" s="47">
        <v>98.995699999999999</v>
      </c>
      <c r="O56" s="106">
        <v>456.98432425680738</v>
      </c>
    </row>
    <row r="57" spans="2:16">
      <c r="B57" t="s">
        <v>1280</v>
      </c>
      <c r="C57" t="s">
        <v>1116</v>
      </c>
      <c r="D57" s="47">
        <v>49.8</v>
      </c>
      <c r="E57" s="47">
        <v>2.95</v>
      </c>
      <c r="F57" s="47">
        <v>13.21</v>
      </c>
      <c r="G57" s="47">
        <v>13.91</v>
      </c>
      <c r="H57" s="47">
        <v>0.20019999999999999</v>
      </c>
      <c r="I57" s="47">
        <v>5.13</v>
      </c>
      <c r="J57" s="47">
        <v>9.81</v>
      </c>
      <c r="K57" s="47">
        <v>2.84</v>
      </c>
      <c r="L57" s="47">
        <v>0.48459999999999998</v>
      </c>
      <c r="M57" s="47">
        <v>0.33810000000000001</v>
      </c>
      <c r="N57" s="47">
        <v>98.672899999999998</v>
      </c>
      <c r="O57" s="106">
        <v>505.04577816637521</v>
      </c>
    </row>
    <row r="58" spans="2:16">
      <c r="B58" t="s">
        <v>1280</v>
      </c>
      <c r="C58" t="s">
        <v>1117</v>
      </c>
      <c r="D58" s="47">
        <v>49.46</v>
      </c>
      <c r="E58" s="47">
        <v>2.96</v>
      </c>
      <c r="F58" s="47">
        <v>13.11</v>
      </c>
      <c r="G58" s="47">
        <v>14.05</v>
      </c>
      <c r="H58" s="47">
        <v>0.21659999999999999</v>
      </c>
      <c r="I58" s="47">
        <v>5.17</v>
      </c>
      <c r="J58" s="47">
        <v>9.65</v>
      </c>
      <c r="K58" s="47">
        <v>2.84</v>
      </c>
      <c r="L58" s="47">
        <v>0.46789999999999998</v>
      </c>
      <c r="M58" s="47">
        <v>0.33450000000000002</v>
      </c>
      <c r="N58" s="47">
        <v>98.259000000000015</v>
      </c>
      <c r="O58" s="106">
        <v>558.71440169872596</v>
      </c>
    </row>
    <row r="59" spans="2:16">
      <c r="B59" t="s">
        <v>1280</v>
      </c>
      <c r="C59" t="s">
        <v>1118</v>
      </c>
      <c r="D59" s="47">
        <v>50.3</v>
      </c>
      <c r="E59" s="47">
        <v>2.95</v>
      </c>
      <c r="F59" s="47">
        <v>13.07</v>
      </c>
      <c r="G59" s="47">
        <v>14.08</v>
      </c>
      <c r="H59" s="47">
        <v>0.19120000000000001</v>
      </c>
      <c r="I59" s="47">
        <v>5.23</v>
      </c>
      <c r="J59" s="47">
        <v>9.81</v>
      </c>
      <c r="K59" s="47">
        <v>2.84</v>
      </c>
      <c r="L59" s="47">
        <v>0.49399999999999999</v>
      </c>
      <c r="M59" s="47">
        <v>0.35</v>
      </c>
      <c r="N59" s="47">
        <v>99.31519999999999</v>
      </c>
      <c r="O59" s="106">
        <v>467.79815138646012</v>
      </c>
    </row>
    <row r="60" spans="2:16">
      <c r="B60" t="s">
        <v>1280</v>
      </c>
      <c r="C60" t="s">
        <v>1119</v>
      </c>
      <c r="D60" s="47">
        <v>50.14</v>
      </c>
      <c r="E60" s="47">
        <v>2.97</v>
      </c>
      <c r="F60" s="47">
        <v>12.91</v>
      </c>
      <c r="G60" s="47">
        <v>14.87</v>
      </c>
      <c r="H60" s="47">
        <v>0.2399</v>
      </c>
      <c r="I60" s="47">
        <v>5.34</v>
      </c>
      <c r="J60" s="47">
        <v>9.7100000000000009</v>
      </c>
      <c r="K60" s="47">
        <v>2.85</v>
      </c>
      <c r="L60" s="47">
        <v>0.46789999999999998</v>
      </c>
      <c r="M60" s="47">
        <v>0.41410000000000002</v>
      </c>
      <c r="N60" s="47">
        <v>99.911900000000003</v>
      </c>
      <c r="O60" s="106">
        <v>662.44703972020977</v>
      </c>
    </row>
    <row r="61" spans="2:16">
      <c r="B61" t="s">
        <v>1280</v>
      </c>
      <c r="C61" t="s">
        <v>1120</v>
      </c>
      <c r="D61" s="47">
        <v>49.92</v>
      </c>
      <c r="E61" s="47">
        <v>2.98</v>
      </c>
      <c r="F61" s="47">
        <v>13.24</v>
      </c>
      <c r="G61" s="47">
        <v>13.98</v>
      </c>
      <c r="H61" s="47">
        <v>0.214</v>
      </c>
      <c r="I61" s="47">
        <v>5.23</v>
      </c>
      <c r="J61" s="47">
        <v>9.81</v>
      </c>
      <c r="K61" s="47">
        <v>2.75</v>
      </c>
      <c r="L61" s="47">
        <v>0.46339999999999998</v>
      </c>
      <c r="M61" s="47">
        <v>0.34370000000000001</v>
      </c>
      <c r="N61" s="47">
        <v>98.931100000000001</v>
      </c>
      <c r="O61" s="106">
        <v>459.78790906819881</v>
      </c>
    </row>
    <row r="62" spans="2:16">
      <c r="B62" t="s">
        <v>1280</v>
      </c>
      <c r="C62" t="s">
        <v>1121</v>
      </c>
      <c r="D62" s="47">
        <v>50.11</v>
      </c>
      <c r="E62" s="47">
        <v>3</v>
      </c>
      <c r="F62" s="47">
        <v>13.16</v>
      </c>
      <c r="G62" s="47">
        <v>13.92</v>
      </c>
      <c r="H62" s="47">
        <v>0.21290000000000001</v>
      </c>
      <c r="I62" s="47">
        <v>5.29</v>
      </c>
      <c r="J62" s="47">
        <v>9.6999999999999993</v>
      </c>
      <c r="K62" s="47">
        <v>3.02</v>
      </c>
      <c r="L62" s="47">
        <v>0.45619999999999999</v>
      </c>
      <c r="M62" s="47">
        <v>0.31740000000000002</v>
      </c>
      <c r="N62" s="47">
        <v>99.186500000000009</v>
      </c>
      <c r="O62" s="106">
        <v>440.96383962028477</v>
      </c>
    </row>
    <row r="63" spans="2:16">
      <c r="B63" t="s">
        <v>1280</v>
      </c>
      <c r="C63" t="s">
        <v>1122</v>
      </c>
      <c r="D63" s="47">
        <v>49.87</v>
      </c>
      <c r="E63" s="47">
        <v>3.02</v>
      </c>
      <c r="F63" s="47">
        <v>12.96</v>
      </c>
      <c r="G63" s="47">
        <v>14.09</v>
      </c>
      <c r="H63" s="47">
        <v>0.24809999999999999</v>
      </c>
      <c r="I63" s="47">
        <v>5.41</v>
      </c>
      <c r="J63" s="47">
        <v>9.8699999999999992</v>
      </c>
      <c r="K63" s="47">
        <v>2.86</v>
      </c>
      <c r="L63" s="47">
        <v>0.4677</v>
      </c>
      <c r="M63" s="47">
        <v>0.31580000000000003</v>
      </c>
      <c r="N63" s="47">
        <v>99.111599999999981</v>
      </c>
      <c r="O63" s="106">
        <v>437.35923057706719</v>
      </c>
    </row>
    <row r="64" spans="2:16">
      <c r="B64" t="s">
        <v>1280</v>
      </c>
      <c r="C64" t="s">
        <v>1123</v>
      </c>
      <c r="D64" s="47">
        <v>49.71</v>
      </c>
      <c r="E64" s="47">
        <v>2.89</v>
      </c>
      <c r="F64" s="47">
        <v>13.03</v>
      </c>
      <c r="G64" s="47">
        <v>14.05</v>
      </c>
      <c r="H64" s="47">
        <v>0.22439999999999999</v>
      </c>
      <c r="I64" s="47">
        <v>5.38</v>
      </c>
      <c r="J64" s="47">
        <v>9.7100000000000009</v>
      </c>
      <c r="K64" s="47">
        <v>2.74</v>
      </c>
      <c r="L64" s="47">
        <v>0.46460000000000001</v>
      </c>
      <c r="M64" s="47">
        <v>0.30959999999999999</v>
      </c>
      <c r="N64" s="47">
        <v>98.659899999999993</v>
      </c>
      <c r="O64" s="106">
        <v>539.48982013489876</v>
      </c>
    </row>
    <row r="65" spans="2:16">
      <c r="B65" t="s">
        <v>1280</v>
      </c>
      <c r="C65" t="s">
        <v>1124</v>
      </c>
      <c r="D65" s="47">
        <v>49.92</v>
      </c>
      <c r="E65" s="47">
        <v>2.9</v>
      </c>
      <c r="F65" s="47">
        <v>12.66</v>
      </c>
      <c r="G65" s="47">
        <v>14.19</v>
      </c>
      <c r="H65" s="47">
        <v>0.21829999999999999</v>
      </c>
      <c r="I65" s="47">
        <v>5.32</v>
      </c>
      <c r="J65" s="47">
        <v>9.48</v>
      </c>
      <c r="K65" s="47">
        <v>2.84</v>
      </c>
      <c r="L65" s="47">
        <v>0.45419999999999999</v>
      </c>
      <c r="M65" s="47">
        <v>0.32879999999999998</v>
      </c>
      <c r="N65" s="47">
        <v>98.450500000000005</v>
      </c>
      <c r="O65" s="106">
        <v>473.80583312515608</v>
      </c>
    </row>
    <row r="66" spans="2:16">
      <c r="B66" t="s">
        <v>1280</v>
      </c>
      <c r="C66" t="s">
        <v>1125</v>
      </c>
      <c r="D66" s="47">
        <v>50.19</v>
      </c>
      <c r="E66" s="47">
        <v>2.98</v>
      </c>
      <c r="F66" s="47">
        <v>13.09</v>
      </c>
      <c r="G66" s="47">
        <v>14.07</v>
      </c>
      <c r="H66" s="47">
        <v>0.19639999999999999</v>
      </c>
      <c r="I66" s="47">
        <v>5.44</v>
      </c>
      <c r="J66" s="47">
        <v>9.6999999999999993</v>
      </c>
      <c r="K66" s="47">
        <v>2.8</v>
      </c>
      <c r="L66" s="47">
        <v>0.47789999999999999</v>
      </c>
      <c r="M66" s="47">
        <v>0.32</v>
      </c>
      <c r="N66" s="47">
        <v>99.399299999999997</v>
      </c>
      <c r="O66" s="106">
        <v>462.1909817636772</v>
      </c>
    </row>
    <row r="67" spans="2:16">
      <c r="B67" t="s">
        <v>1280</v>
      </c>
      <c r="C67" t="s">
        <v>1126</v>
      </c>
      <c r="D67" s="47">
        <v>49.74</v>
      </c>
      <c r="E67" s="47">
        <v>3.05</v>
      </c>
      <c r="F67" s="47">
        <v>13.06</v>
      </c>
      <c r="G67" s="47">
        <v>14.12</v>
      </c>
      <c r="H67" s="47">
        <v>0.24079999999999999</v>
      </c>
      <c r="I67" s="47">
        <v>5.39</v>
      </c>
      <c r="J67" s="47">
        <v>9.74</v>
      </c>
      <c r="K67" s="47">
        <v>2.78</v>
      </c>
      <c r="L67" s="47">
        <v>0.47789999999999999</v>
      </c>
      <c r="M67" s="47">
        <v>0.32</v>
      </c>
      <c r="N67" s="47">
        <v>99.046000000000006</v>
      </c>
      <c r="O67" s="106">
        <v>429.74950037471893</v>
      </c>
    </row>
    <row r="68" spans="2:16">
      <c r="B68" t="s">
        <v>1280</v>
      </c>
      <c r="C68" t="s">
        <v>1127</v>
      </c>
      <c r="D68" s="47">
        <v>49.8</v>
      </c>
      <c r="E68" s="47">
        <v>2.9</v>
      </c>
      <c r="F68" s="47">
        <v>13.03</v>
      </c>
      <c r="G68" s="47">
        <v>14.16</v>
      </c>
      <c r="H68" s="47">
        <v>0.24429999999999999</v>
      </c>
      <c r="I68" s="47">
        <v>5.42</v>
      </c>
      <c r="J68" s="47">
        <v>9.73</v>
      </c>
      <c r="K68" s="47">
        <v>2.85</v>
      </c>
      <c r="L68" s="47">
        <v>0.46610000000000001</v>
      </c>
      <c r="M68" s="47">
        <v>0.35010000000000002</v>
      </c>
      <c r="N68" s="47">
        <v>99.094099999999997</v>
      </c>
      <c r="O68" s="106">
        <v>512.25499625281043</v>
      </c>
    </row>
    <row r="69" spans="2:16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108" t="s">
        <v>1292</v>
      </c>
      <c r="O69" s="107">
        <v>477.26025012490624</v>
      </c>
    </row>
    <row r="70" spans="2:16">
      <c r="O70" s="47"/>
    </row>
    <row r="71" spans="2:16">
      <c r="B71" t="s">
        <v>1281</v>
      </c>
      <c r="C71" t="s">
        <v>1128</v>
      </c>
      <c r="D71" s="47">
        <v>49.96</v>
      </c>
      <c r="E71" s="47">
        <v>2.91</v>
      </c>
      <c r="F71" s="47">
        <v>13.16</v>
      </c>
      <c r="G71" s="47">
        <v>13.98</v>
      </c>
      <c r="H71" s="47">
        <v>0.25330000000000003</v>
      </c>
      <c r="I71" s="47">
        <v>5.34</v>
      </c>
      <c r="J71" s="47">
        <v>9.69</v>
      </c>
      <c r="K71" s="47">
        <v>2.73</v>
      </c>
      <c r="L71" s="47">
        <v>0.41980000000000001</v>
      </c>
      <c r="M71" s="47">
        <v>0.4168</v>
      </c>
      <c r="N71" s="47">
        <v>98.859899999999996</v>
      </c>
      <c r="O71" s="106">
        <v>234.70009992505621</v>
      </c>
    </row>
    <row r="72" spans="2:16">
      <c r="B72" t="s">
        <v>1281</v>
      </c>
      <c r="C72" t="s">
        <v>1129</v>
      </c>
      <c r="D72" s="47">
        <v>49.63</v>
      </c>
      <c r="E72" s="47">
        <v>3.02</v>
      </c>
      <c r="F72" s="47">
        <v>13.04</v>
      </c>
      <c r="G72" s="47">
        <v>14.17</v>
      </c>
      <c r="H72" s="47">
        <v>0.23300000000000001</v>
      </c>
      <c r="I72" s="47">
        <v>5.36</v>
      </c>
      <c r="J72" s="47">
        <v>9.7899999999999991</v>
      </c>
      <c r="K72" s="47">
        <v>2.75</v>
      </c>
      <c r="L72" s="47">
        <v>0.43580000000000002</v>
      </c>
      <c r="M72" s="47">
        <v>0.3049</v>
      </c>
      <c r="N72" s="47">
        <v>98.733699999999999</v>
      </c>
      <c r="O72" s="106">
        <v>123.75824381713714</v>
      </c>
    </row>
    <row r="73" spans="2:16">
      <c r="B73" t="s">
        <v>1281</v>
      </c>
      <c r="C73" t="s">
        <v>1130</v>
      </c>
      <c r="D73" s="47">
        <v>49.64</v>
      </c>
      <c r="E73" s="47">
        <v>2.98</v>
      </c>
      <c r="F73" s="47">
        <v>13.16</v>
      </c>
      <c r="G73" s="47">
        <v>13.59</v>
      </c>
      <c r="H73" s="47">
        <v>0.1847</v>
      </c>
      <c r="I73" s="47">
        <v>5.21</v>
      </c>
      <c r="J73" s="47">
        <v>9.73</v>
      </c>
      <c r="K73" s="47">
        <v>2.84</v>
      </c>
      <c r="L73" s="47">
        <v>0.44979999999999998</v>
      </c>
      <c r="M73" s="47">
        <v>0.3846</v>
      </c>
      <c r="N73" s="47">
        <v>98.169100000000014</v>
      </c>
      <c r="O73" s="106">
        <v>398.91006744941285</v>
      </c>
    </row>
    <row r="74" spans="2:16">
      <c r="B74" t="s">
        <v>1281</v>
      </c>
      <c r="C74" t="s">
        <v>1131</v>
      </c>
      <c r="D74" s="47">
        <v>50.24</v>
      </c>
      <c r="E74" s="47">
        <v>3.01</v>
      </c>
      <c r="F74" s="47">
        <v>13.19</v>
      </c>
      <c r="G74" s="47">
        <v>13.66</v>
      </c>
      <c r="H74" s="47">
        <v>0.2298</v>
      </c>
      <c r="I74" s="47">
        <v>5.23</v>
      </c>
      <c r="J74" s="47">
        <v>9.75</v>
      </c>
      <c r="K74" s="47">
        <v>2.86</v>
      </c>
      <c r="L74" s="47">
        <v>0.44950000000000001</v>
      </c>
      <c r="M74" s="47">
        <v>0.32479999999999998</v>
      </c>
      <c r="N74" s="47">
        <v>98.944099999999992</v>
      </c>
      <c r="O74" s="106">
        <v>439.76230327254558</v>
      </c>
    </row>
    <row r="75" spans="2:16">
      <c r="B75" t="s">
        <v>1281</v>
      </c>
      <c r="C75" t="s">
        <v>1132</v>
      </c>
      <c r="D75" s="47">
        <v>50.47</v>
      </c>
      <c r="E75" s="47">
        <v>2.92</v>
      </c>
      <c r="F75" s="47">
        <v>13.09</v>
      </c>
      <c r="G75" s="47">
        <v>13.9</v>
      </c>
      <c r="H75" s="47">
        <v>0.24329999999999999</v>
      </c>
      <c r="I75" s="47">
        <v>5.22</v>
      </c>
      <c r="J75" s="47">
        <v>9.61</v>
      </c>
      <c r="K75" s="47">
        <v>2.84</v>
      </c>
      <c r="L75" s="47">
        <v>0.48570000000000002</v>
      </c>
      <c r="M75" s="47">
        <v>0.37330000000000002</v>
      </c>
      <c r="N75" s="47">
        <v>99.152300000000011</v>
      </c>
      <c r="O75" s="106">
        <v>320.40969273045215</v>
      </c>
    </row>
    <row r="76" spans="2:16">
      <c r="B76" t="s">
        <v>1281</v>
      </c>
      <c r="C76" t="s">
        <v>1133</v>
      </c>
      <c r="D76" s="47">
        <v>49.63</v>
      </c>
      <c r="E76" s="47">
        <v>3.06</v>
      </c>
      <c r="F76" s="47">
        <v>13.32</v>
      </c>
      <c r="G76" s="47">
        <v>15.02</v>
      </c>
      <c r="H76" s="47">
        <v>0.18809999999999999</v>
      </c>
      <c r="I76" s="47">
        <v>4.9000000000000004</v>
      </c>
      <c r="J76" s="47">
        <v>9.56</v>
      </c>
      <c r="K76" s="47">
        <v>2.93</v>
      </c>
      <c r="L76" s="47">
        <v>0.45779999999999998</v>
      </c>
      <c r="M76" s="47">
        <v>0.38940000000000002</v>
      </c>
      <c r="N76" s="47">
        <v>99.455300000000022</v>
      </c>
      <c r="O76" s="106">
        <v>1207.5440294778916</v>
      </c>
      <c r="P76" t="s">
        <v>1290</v>
      </c>
    </row>
    <row r="77" spans="2:16">
      <c r="B77" t="s">
        <v>1281</v>
      </c>
      <c r="C77" t="s">
        <v>1134</v>
      </c>
      <c r="D77" s="47">
        <v>50.08</v>
      </c>
      <c r="E77" s="47">
        <v>3</v>
      </c>
      <c r="F77" s="47">
        <v>13.23</v>
      </c>
      <c r="G77" s="47">
        <v>13.9</v>
      </c>
      <c r="H77" s="47">
        <v>0.20519999999999999</v>
      </c>
      <c r="I77" s="47">
        <v>5.34</v>
      </c>
      <c r="J77" s="47">
        <v>9.81</v>
      </c>
      <c r="K77" s="47">
        <v>2.93</v>
      </c>
      <c r="L77" s="47">
        <v>0.46139999999999998</v>
      </c>
      <c r="M77" s="47">
        <v>0.3397</v>
      </c>
      <c r="N77" s="47">
        <v>99.296300000000016</v>
      </c>
      <c r="O77" s="106">
        <v>331.22351986010489</v>
      </c>
    </row>
    <row r="78" spans="2:16">
      <c r="B78" t="s">
        <v>1281</v>
      </c>
      <c r="C78" t="s">
        <v>1135</v>
      </c>
      <c r="D78" s="47">
        <v>50.36</v>
      </c>
      <c r="E78" s="47">
        <v>3.01</v>
      </c>
      <c r="F78" s="47">
        <v>12.8</v>
      </c>
      <c r="G78" s="47">
        <v>13.69</v>
      </c>
      <c r="H78" s="47">
        <v>0.20130000000000001</v>
      </c>
      <c r="I78" s="47">
        <v>5.23</v>
      </c>
      <c r="J78" s="47">
        <v>9.7799999999999994</v>
      </c>
      <c r="K78" s="47">
        <v>2.94</v>
      </c>
      <c r="L78" s="47">
        <v>0.46279999999999999</v>
      </c>
      <c r="M78" s="47">
        <v>0.41610000000000003</v>
      </c>
      <c r="N78" s="47">
        <v>98.890200000000007</v>
      </c>
      <c r="O78" s="106">
        <v>471.8032725455908</v>
      </c>
    </row>
    <row r="79" spans="2:16">
      <c r="B79" t="s">
        <v>1281</v>
      </c>
      <c r="C79" t="s">
        <v>1136</v>
      </c>
      <c r="D79" s="47">
        <v>49.81</v>
      </c>
      <c r="E79" s="47">
        <v>2.91</v>
      </c>
      <c r="F79" s="47">
        <v>12.9</v>
      </c>
      <c r="G79" s="47">
        <v>13.19</v>
      </c>
      <c r="H79" s="47">
        <v>0.19939999999999999</v>
      </c>
      <c r="I79" s="47">
        <v>5.24</v>
      </c>
      <c r="J79" s="47">
        <v>10.07</v>
      </c>
      <c r="K79" s="47">
        <v>3</v>
      </c>
      <c r="L79" s="47">
        <v>0.46920000000000001</v>
      </c>
      <c r="M79" s="47">
        <v>0.28470000000000001</v>
      </c>
      <c r="N79" s="47">
        <v>98.073300000000003</v>
      </c>
      <c r="O79" s="106">
        <v>334.42761678740942</v>
      </c>
    </row>
    <row r="80" spans="2:16">
      <c r="B80" t="s">
        <v>1281</v>
      </c>
      <c r="C80" t="s">
        <v>1137</v>
      </c>
      <c r="D80" s="47">
        <v>49.78</v>
      </c>
      <c r="E80" s="47">
        <v>2.94</v>
      </c>
      <c r="F80" s="47">
        <v>13.09</v>
      </c>
      <c r="G80" s="47">
        <v>14.23</v>
      </c>
      <c r="H80" s="47">
        <v>0.25609999999999999</v>
      </c>
      <c r="I80" s="47">
        <v>5.29</v>
      </c>
      <c r="J80" s="47">
        <v>9.7899999999999991</v>
      </c>
      <c r="K80" s="47">
        <v>2.76</v>
      </c>
      <c r="L80" s="47">
        <v>0.44790000000000002</v>
      </c>
      <c r="M80" s="47">
        <v>0.30620000000000003</v>
      </c>
      <c r="N80" s="47">
        <v>98.890200000000021</v>
      </c>
      <c r="O80" s="106">
        <v>265.13902073444916</v>
      </c>
    </row>
    <row r="81" spans="1:15">
      <c r="B81" t="s">
        <v>1281</v>
      </c>
      <c r="C81" t="s">
        <v>1138</v>
      </c>
      <c r="D81" s="47">
        <v>50.13</v>
      </c>
      <c r="E81" s="47">
        <v>3</v>
      </c>
      <c r="F81" s="47">
        <v>13.18</v>
      </c>
      <c r="G81" s="47">
        <v>14.11</v>
      </c>
      <c r="H81" s="47">
        <v>0.2324</v>
      </c>
      <c r="I81" s="47">
        <v>5.32</v>
      </c>
      <c r="J81" s="47">
        <v>9.7799999999999994</v>
      </c>
      <c r="K81" s="47">
        <v>2.72</v>
      </c>
      <c r="L81" s="47">
        <v>0.45760000000000001</v>
      </c>
      <c r="M81" s="47">
        <v>0.32429999999999998</v>
      </c>
      <c r="N81" s="47">
        <v>99.254299999999986</v>
      </c>
      <c r="O81" s="106">
        <v>441.36435173619782</v>
      </c>
    </row>
    <row r="82" spans="1:15">
      <c r="B82" t="s">
        <v>1281</v>
      </c>
      <c r="C82" t="s">
        <v>1139</v>
      </c>
      <c r="D82" s="47">
        <v>49.72</v>
      </c>
      <c r="E82" s="47">
        <v>2.95</v>
      </c>
      <c r="F82" s="47">
        <v>13.11</v>
      </c>
      <c r="G82" s="47">
        <v>14.21</v>
      </c>
      <c r="H82" s="47">
        <v>0.26240000000000002</v>
      </c>
      <c r="I82" s="47">
        <v>5.29</v>
      </c>
      <c r="J82" s="47">
        <v>9.7799999999999994</v>
      </c>
      <c r="K82" s="47">
        <v>2.73</v>
      </c>
      <c r="L82" s="47">
        <v>0.43469999999999998</v>
      </c>
      <c r="M82" s="47">
        <v>0.33889999999999998</v>
      </c>
      <c r="N82" s="47">
        <v>98.826000000000022</v>
      </c>
      <c r="O82" s="106">
        <v>491.02785410941789</v>
      </c>
    </row>
    <row r="83" spans="1:15">
      <c r="B83" t="s">
        <v>1281</v>
      </c>
      <c r="C83" t="s">
        <v>1140</v>
      </c>
      <c r="D83" s="47">
        <v>49.72</v>
      </c>
      <c r="E83" s="47">
        <v>2.93</v>
      </c>
      <c r="F83" s="47">
        <v>13.02</v>
      </c>
      <c r="G83" s="47">
        <v>13.9</v>
      </c>
      <c r="H83" s="47">
        <v>0.23710000000000001</v>
      </c>
      <c r="I83" s="47">
        <v>5.27</v>
      </c>
      <c r="J83" s="47">
        <v>9.7899999999999991</v>
      </c>
      <c r="K83" s="47">
        <v>2.88</v>
      </c>
      <c r="L83" s="47">
        <v>0.47189999999999999</v>
      </c>
      <c r="M83" s="47">
        <v>0.33679999999999999</v>
      </c>
      <c r="N83" s="47">
        <v>98.555799999999991</v>
      </c>
      <c r="O83" s="106">
        <v>391.70084936297775</v>
      </c>
    </row>
    <row r="84" spans="1:15">
      <c r="B84" t="s">
        <v>1281</v>
      </c>
      <c r="C84" t="s">
        <v>1141</v>
      </c>
      <c r="D84" s="47">
        <v>50.34</v>
      </c>
      <c r="E84" s="47">
        <v>2.95</v>
      </c>
      <c r="F84" s="47">
        <v>13.29</v>
      </c>
      <c r="G84" s="47">
        <v>14.13</v>
      </c>
      <c r="H84" s="47">
        <v>0.21970000000000001</v>
      </c>
      <c r="I84" s="47">
        <v>5.29</v>
      </c>
      <c r="J84" s="47">
        <v>9.77</v>
      </c>
      <c r="K84" s="47">
        <v>2.76</v>
      </c>
      <c r="L84" s="47">
        <v>0.46889999999999998</v>
      </c>
      <c r="M84" s="47">
        <v>0.37930000000000003</v>
      </c>
      <c r="N84" s="47">
        <v>99.597900000000024</v>
      </c>
      <c r="O84" s="106">
        <v>415.73157631776166</v>
      </c>
    </row>
    <row r="85" spans="1:15">
      <c r="B85" t="s">
        <v>1281</v>
      </c>
      <c r="C85" t="s">
        <v>1142</v>
      </c>
      <c r="D85" s="47">
        <v>49.88</v>
      </c>
      <c r="E85" s="47">
        <v>2.96</v>
      </c>
      <c r="F85" s="47">
        <v>13</v>
      </c>
      <c r="G85" s="47">
        <v>14.24</v>
      </c>
      <c r="H85" s="47">
        <v>0.2112</v>
      </c>
      <c r="I85" s="47">
        <v>5.41</v>
      </c>
      <c r="J85" s="47">
        <v>9.82</v>
      </c>
      <c r="K85" s="47">
        <v>2.9</v>
      </c>
      <c r="L85" s="47">
        <v>0.44890000000000002</v>
      </c>
      <c r="M85" s="47">
        <v>0.30299999999999999</v>
      </c>
      <c r="N85" s="47">
        <v>99.173099999999991</v>
      </c>
      <c r="O85" s="106">
        <v>344.44041968523601</v>
      </c>
    </row>
    <row r="86" spans="1:15">
      <c r="N86" s="53" t="s">
        <v>1291</v>
      </c>
      <c r="O86" s="107">
        <v>357</v>
      </c>
    </row>
    <row r="87" spans="1:15">
      <c r="O87" s="106"/>
    </row>
    <row r="88" spans="1:15">
      <c r="O88" s="47"/>
    </row>
    <row r="89" spans="1:15">
      <c r="A89" t="s">
        <v>1277</v>
      </c>
      <c r="B89" t="s">
        <v>1283</v>
      </c>
      <c r="C89" t="s">
        <v>1143</v>
      </c>
      <c r="D89" s="47">
        <v>50.38</v>
      </c>
      <c r="E89" s="47">
        <v>3.1</v>
      </c>
      <c r="F89" s="47">
        <v>12.87</v>
      </c>
      <c r="G89" s="47">
        <v>14.22</v>
      </c>
      <c r="H89" s="47">
        <v>0.23019999999999999</v>
      </c>
      <c r="I89" s="47">
        <v>5.1100000000000003</v>
      </c>
      <c r="J89" s="47">
        <v>9.3699999999999992</v>
      </c>
      <c r="K89" s="47">
        <v>2.7</v>
      </c>
      <c r="L89" s="47">
        <v>0.45729999999999998</v>
      </c>
      <c r="M89" s="47">
        <v>0.373</v>
      </c>
      <c r="N89" s="47">
        <v>98.931200000000004</v>
      </c>
      <c r="O89" s="106">
        <v>418.5351611291531</v>
      </c>
    </row>
    <row r="90" spans="1:15">
      <c r="B90" t="s">
        <v>1283</v>
      </c>
      <c r="C90" t="s">
        <v>1144</v>
      </c>
      <c r="D90" s="47">
        <v>50.44</v>
      </c>
      <c r="E90" s="47">
        <v>3.12</v>
      </c>
      <c r="F90" s="47">
        <v>12.82</v>
      </c>
      <c r="G90" s="47">
        <v>13.96</v>
      </c>
      <c r="H90" s="47">
        <v>0.21510000000000001</v>
      </c>
      <c r="I90" s="47">
        <v>5.1100000000000003</v>
      </c>
      <c r="J90" s="47">
        <v>9.27</v>
      </c>
      <c r="K90" s="47">
        <v>2.94</v>
      </c>
      <c r="L90" s="47">
        <v>0.47449999999999998</v>
      </c>
      <c r="M90" s="47">
        <v>0.36969999999999997</v>
      </c>
      <c r="N90" s="47">
        <v>98.8322</v>
      </c>
      <c r="O90" s="106">
        <v>388.89726455158632</v>
      </c>
    </row>
    <row r="91" spans="1:15">
      <c r="B91" t="s">
        <v>1283</v>
      </c>
      <c r="C91" t="s">
        <v>1145</v>
      </c>
      <c r="D91" s="47">
        <v>49.98</v>
      </c>
      <c r="E91" s="47">
        <v>3.01</v>
      </c>
      <c r="F91" s="47">
        <v>12.82</v>
      </c>
      <c r="G91" s="47">
        <v>14.24</v>
      </c>
      <c r="H91" s="47">
        <v>0.24909999999999999</v>
      </c>
      <c r="I91" s="47">
        <v>5.25</v>
      </c>
      <c r="J91" s="47">
        <v>9.5299999999999994</v>
      </c>
      <c r="K91" s="47">
        <v>2.85</v>
      </c>
      <c r="L91" s="47">
        <v>0.49459999999999998</v>
      </c>
      <c r="M91" s="47">
        <v>0.32379999999999998</v>
      </c>
      <c r="N91" s="47">
        <v>98.894599999999997</v>
      </c>
      <c r="O91" s="106">
        <v>507.84936297776665</v>
      </c>
    </row>
    <row r="92" spans="1:15">
      <c r="B92" t="s">
        <v>1283</v>
      </c>
      <c r="C92" t="s">
        <v>1146</v>
      </c>
      <c r="D92" s="47">
        <v>49.69</v>
      </c>
      <c r="E92" s="47">
        <v>3.08</v>
      </c>
      <c r="F92" s="47">
        <v>12.61</v>
      </c>
      <c r="G92" s="47">
        <v>14.5</v>
      </c>
      <c r="H92" s="47">
        <v>0.22470000000000001</v>
      </c>
      <c r="I92" s="47">
        <v>5.18</v>
      </c>
      <c r="J92" s="47">
        <v>9.6300000000000008</v>
      </c>
      <c r="K92" s="47">
        <v>2.81</v>
      </c>
      <c r="L92" s="47">
        <v>0.48220000000000002</v>
      </c>
      <c r="M92" s="47">
        <v>0.36969999999999997</v>
      </c>
      <c r="N92" s="47">
        <v>98.693700000000007</v>
      </c>
      <c r="O92" s="106">
        <v>416.13208843367471</v>
      </c>
    </row>
    <row r="93" spans="1:15">
      <c r="B93" t="s">
        <v>1283</v>
      </c>
      <c r="C93" t="s">
        <v>1147</v>
      </c>
      <c r="D93" s="47">
        <v>49.86</v>
      </c>
      <c r="E93" s="47">
        <v>3.02</v>
      </c>
      <c r="F93" s="47">
        <v>12.68</v>
      </c>
      <c r="G93" s="47">
        <v>14.6</v>
      </c>
      <c r="H93" s="47">
        <v>0.22009999999999999</v>
      </c>
      <c r="I93" s="47">
        <v>5.2</v>
      </c>
      <c r="J93" s="47">
        <v>9.51</v>
      </c>
      <c r="K93" s="47">
        <v>2.71</v>
      </c>
      <c r="L93" s="47">
        <v>0.46660000000000001</v>
      </c>
      <c r="M93" s="47">
        <v>0.3372</v>
      </c>
      <c r="N93" s="47">
        <v>98.743200000000002</v>
      </c>
      <c r="O93" s="106">
        <v>491.42836622533099</v>
      </c>
    </row>
    <row r="94" spans="1:15">
      <c r="B94" t="s">
        <v>1283</v>
      </c>
      <c r="C94" t="s">
        <v>1148</v>
      </c>
      <c r="D94" s="47">
        <v>49.84</v>
      </c>
      <c r="E94" s="47">
        <v>3.1</v>
      </c>
      <c r="F94" s="47">
        <v>12.4</v>
      </c>
      <c r="G94" s="47">
        <v>14.77</v>
      </c>
      <c r="H94" s="47">
        <v>0.22270000000000001</v>
      </c>
      <c r="I94" s="47">
        <v>5.32</v>
      </c>
      <c r="J94" s="47">
        <v>9.58</v>
      </c>
      <c r="K94" s="47">
        <v>2.83</v>
      </c>
      <c r="L94" s="47">
        <v>0.46489999999999998</v>
      </c>
      <c r="M94" s="47">
        <v>0.31619999999999998</v>
      </c>
      <c r="N94" s="47">
        <v>98.978700000000003</v>
      </c>
      <c r="O94" s="106">
        <v>470.60173619785161</v>
      </c>
    </row>
    <row r="95" spans="1:15">
      <c r="B95" t="s">
        <v>1283</v>
      </c>
      <c r="C95" t="s">
        <v>1149</v>
      </c>
      <c r="D95" s="47">
        <v>49.35</v>
      </c>
      <c r="E95" s="47">
        <v>3.02</v>
      </c>
      <c r="F95" s="47">
        <v>12.76</v>
      </c>
      <c r="G95" s="47">
        <v>14.56</v>
      </c>
      <c r="H95" s="47">
        <v>0.22209999999999999</v>
      </c>
      <c r="I95" s="47">
        <v>5.21</v>
      </c>
      <c r="J95" s="47">
        <v>9.7200000000000006</v>
      </c>
      <c r="K95" s="47">
        <v>2.75</v>
      </c>
      <c r="L95" s="47">
        <v>0.47699999999999998</v>
      </c>
      <c r="M95" s="47">
        <v>0.38969999999999999</v>
      </c>
      <c r="N95" s="47">
        <v>98.582999999999998</v>
      </c>
      <c r="O95" s="106">
        <v>438.96127904071943</v>
      </c>
    </row>
    <row r="96" spans="1:15">
      <c r="B96" t="s">
        <v>1283</v>
      </c>
      <c r="C96" t="s">
        <v>1150</v>
      </c>
      <c r="D96" s="47">
        <v>49.67</v>
      </c>
      <c r="E96" s="47">
        <v>2.99</v>
      </c>
      <c r="F96" s="47">
        <v>12.67</v>
      </c>
      <c r="G96" s="47">
        <v>14.66</v>
      </c>
      <c r="H96" s="47">
        <v>0.24049999999999999</v>
      </c>
      <c r="I96" s="47">
        <v>5.24</v>
      </c>
      <c r="J96" s="47">
        <v>9.5500000000000007</v>
      </c>
      <c r="K96" s="47">
        <v>2.73</v>
      </c>
      <c r="L96" s="47">
        <v>0.49540000000000001</v>
      </c>
      <c r="M96" s="47">
        <v>0.39229999999999998</v>
      </c>
      <c r="N96" s="47">
        <v>98.7881</v>
      </c>
      <c r="O96" s="106">
        <v>539.08930801898578</v>
      </c>
    </row>
    <row r="97" spans="2:15">
      <c r="B97" t="s">
        <v>1283</v>
      </c>
      <c r="C97" t="s">
        <v>1151</v>
      </c>
      <c r="D97" s="47">
        <v>49.89</v>
      </c>
      <c r="E97" s="47">
        <v>3.11</v>
      </c>
      <c r="F97" s="47">
        <v>12.47</v>
      </c>
      <c r="G97" s="47">
        <v>14.46</v>
      </c>
      <c r="H97" s="47">
        <v>0.2145</v>
      </c>
      <c r="I97" s="47">
        <v>5.2</v>
      </c>
      <c r="J97" s="47">
        <v>9.73</v>
      </c>
      <c r="K97" s="47">
        <v>2.72</v>
      </c>
      <c r="L97" s="47">
        <v>0.46610000000000001</v>
      </c>
      <c r="M97" s="47">
        <v>0.3921</v>
      </c>
      <c r="N97" s="47">
        <v>98.787700000000001</v>
      </c>
      <c r="O97" s="106">
        <v>477.00993005246062</v>
      </c>
    </row>
    <row r="98" spans="2:15">
      <c r="B98" t="s">
        <v>1283</v>
      </c>
      <c r="C98" t="s">
        <v>1152</v>
      </c>
      <c r="D98" s="47">
        <v>49.94</v>
      </c>
      <c r="E98" s="47">
        <v>3.06</v>
      </c>
      <c r="F98" s="47">
        <v>12.71</v>
      </c>
      <c r="G98" s="47">
        <v>14.59</v>
      </c>
      <c r="H98" s="47">
        <v>0.25469999999999998</v>
      </c>
      <c r="I98" s="47">
        <v>5.18</v>
      </c>
      <c r="J98" s="47">
        <v>9.69</v>
      </c>
      <c r="K98" s="47">
        <v>2.67</v>
      </c>
      <c r="L98" s="47">
        <v>0.4718</v>
      </c>
      <c r="M98" s="47">
        <v>0.36899999999999999</v>
      </c>
      <c r="N98" s="47">
        <v>99.052499999999995</v>
      </c>
      <c r="O98" s="106">
        <v>410.92543092680489</v>
      </c>
    </row>
    <row r="99" spans="2:15">
      <c r="N99" s="53" t="s">
        <v>1291</v>
      </c>
      <c r="O99" s="107">
        <v>455.94299275543347</v>
      </c>
    </row>
    <row r="100" spans="2:15">
      <c r="O100" s="47"/>
    </row>
    <row r="101" spans="2:15">
      <c r="B101" t="s">
        <v>1281</v>
      </c>
      <c r="C101" t="s">
        <v>1153</v>
      </c>
      <c r="D101" s="47">
        <v>50.24</v>
      </c>
      <c r="E101" s="47">
        <v>3.14</v>
      </c>
      <c r="F101" s="47">
        <v>13.03</v>
      </c>
      <c r="G101" s="47">
        <v>14.06</v>
      </c>
      <c r="H101" s="47">
        <v>0.22850000000000001</v>
      </c>
      <c r="I101" s="47">
        <v>5.04</v>
      </c>
      <c r="J101" s="47">
        <v>9.4</v>
      </c>
      <c r="K101" s="47">
        <v>2.81</v>
      </c>
      <c r="L101" s="47">
        <v>0.52029999999999998</v>
      </c>
      <c r="M101" s="47">
        <v>0.3291</v>
      </c>
      <c r="N101" s="47">
        <v>98.8553</v>
      </c>
      <c r="O101" s="106">
        <v>164.20996752435673</v>
      </c>
    </row>
    <row r="102" spans="2:15">
      <c r="B102" t="s">
        <v>1281</v>
      </c>
      <c r="C102" t="s">
        <v>1154</v>
      </c>
      <c r="D102" s="47">
        <v>52.75</v>
      </c>
      <c r="E102" s="47">
        <v>2.96</v>
      </c>
      <c r="F102" s="47">
        <v>11.76</v>
      </c>
      <c r="G102" s="47">
        <v>13.86</v>
      </c>
      <c r="H102" s="47">
        <v>0.2442</v>
      </c>
      <c r="I102" s="47">
        <v>4.84</v>
      </c>
      <c r="J102" s="47">
        <v>8.9600000000000009</v>
      </c>
      <c r="K102" s="47">
        <v>2.5299999999999998</v>
      </c>
      <c r="L102" s="47">
        <v>0.4516</v>
      </c>
      <c r="M102" s="47">
        <v>0.3044</v>
      </c>
      <c r="N102" s="47">
        <v>98.7958</v>
      </c>
      <c r="O102" s="106">
        <v>448.97408193854608</v>
      </c>
    </row>
    <row r="103" spans="2:15">
      <c r="B103" t="s">
        <v>1281</v>
      </c>
      <c r="C103" t="s">
        <v>1155</v>
      </c>
      <c r="D103" s="47">
        <v>48.39</v>
      </c>
      <c r="E103" s="47">
        <v>3.18</v>
      </c>
      <c r="F103" s="47">
        <v>12.93</v>
      </c>
      <c r="G103" s="47">
        <v>15.16</v>
      </c>
      <c r="H103" s="47">
        <v>0.21990000000000001</v>
      </c>
      <c r="I103" s="47">
        <v>5.19</v>
      </c>
      <c r="J103" s="47">
        <v>9.3800000000000008</v>
      </c>
      <c r="K103" s="47">
        <v>2.71</v>
      </c>
      <c r="L103" s="47">
        <v>0.47749999999999998</v>
      </c>
      <c r="M103" s="47">
        <v>0.42230000000000001</v>
      </c>
      <c r="N103" s="47">
        <v>98.127700000000004</v>
      </c>
      <c r="O103" s="106">
        <v>207.06476392705468</v>
      </c>
    </row>
    <row r="104" spans="2:15">
      <c r="B104" t="s">
        <v>1281</v>
      </c>
      <c r="C104" t="s">
        <v>1156</v>
      </c>
      <c r="D104" s="47">
        <v>49.86</v>
      </c>
      <c r="E104" s="47">
        <v>3.14</v>
      </c>
      <c r="F104" s="47">
        <v>12.56</v>
      </c>
      <c r="G104" s="47">
        <v>14.34</v>
      </c>
      <c r="H104" s="47">
        <v>0.2145</v>
      </c>
      <c r="I104" s="47">
        <v>5.37</v>
      </c>
      <c r="J104" s="47">
        <v>9.48</v>
      </c>
      <c r="K104" s="47">
        <v>2.89</v>
      </c>
      <c r="L104" s="47">
        <v>0.45910000000000001</v>
      </c>
      <c r="M104" s="47">
        <v>0.39860000000000001</v>
      </c>
      <c r="N104" s="47">
        <v>98.793599999999998</v>
      </c>
      <c r="O104" s="106">
        <v>238.70522108418686</v>
      </c>
    </row>
    <row r="105" spans="2:15">
      <c r="B105" t="s">
        <v>1281</v>
      </c>
      <c r="C105" t="s">
        <v>1157</v>
      </c>
      <c r="D105" s="47">
        <v>50.32</v>
      </c>
      <c r="E105" s="47">
        <v>3.13</v>
      </c>
      <c r="F105" s="47">
        <v>13.05</v>
      </c>
      <c r="G105" s="47">
        <v>14.4</v>
      </c>
      <c r="H105" s="47">
        <v>0.21390000000000001</v>
      </c>
      <c r="I105" s="47">
        <v>4.99</v>
      </c>
      <c r="J105" s="47">
        <v>9.65</v>
      </c>
      <c r="K105" s="47">
        <v>2.4900000000000002</v>
      </c>
      <c r="L105" s="47">
        <v>0.48859999999999998</v>
      </c>
      <c r="M105" s="47">
        <v>0.30580000000000002</v>
      </c>
      <c r="N105" s="47">
        <v>99.126099999999994</v>
      </c>
      <c r="O105" s="106">
        <v>275.15182363227581</v>
      </c>
    </row>
    <row r="106" spans="2:15">
      <c r="B106" t="s">
        <v>1281</v>
      </c>
      <c r="C106" t="s">
        <v>1158</v>
      </c>
      <c r="D106" s="47">
        <v>49.16</v>
      </c>
      <c r="E106" s="47">
        <v>3.05</v>
      </c>
      <c r="F106" s="47">
        <v>12.54</v>
      </c>
      <c r="G106" s="47">
        <v>14.49</v>
      </c>
      <c r="H106" s="47">
        <v>0.23230000000000001</v>
      </c>
      <c r="I106" s="47">
        <v>5.33</v>
      </c>
      <c r="J106" s="47">
        <v>9.6199999999999992</v>
      </c>
      <c r="K106" s="47">
        <v>2.73</v>
      </c>
      <c r="L106" s="47">
        <v>0.46539999999999998</v>
      </c>
      <c r="M106" s="47">
        <v>0.3367</v>
      </c>
      <c r="N106" s="47">
        <v>98.031899999999993</v>
      </c>
      <c r="O106" s="106">
        <v>253.12365725705723</v>
      </c>
    </row>
    <row r="107" spans="2:15">
      <c r="B107" t="s">
        <v>1281</v>
      </c>
      <c r="C107" t="s">
        <v>1159</v>
      </c>
      <c r="D107" s="47">
        <v>49.76</v>
      </c>
      <c r="E107" s="47">
        <v>3.11</v>
      </c>
      <c r="F107" s="47">
        <v>12.77</v>
      </c>
      <c r="G107" s="47">
        <v>14.09</v>
      </c>
      <c r="H107" s="47">
        <v>0.2596</v>
      </c>
      <c r="I107" s="47">
        <v>5.21</v>
      </c>
      <c r="J107" s="47">
        <v>9.6999999999999993</v>
      </c>
      <c r="K107" s="47">
        <v>2.84</v>
      </c>
      <c r="L107" s="47">
        <v>0.5101</v>
      </c>
      <c r="M107" s="47">
        <v>0.39679999999999999</v>
      </c>
      <c r="N107" s="47">
        <v>98.715599999999995</v>
      </c>
      <c r="O107" s="106">
        <v>217.4780789407944</v>
      </c>
    </row>
    <row r="108" spans="2:15">
      <c r="B108" t="s">
        <v>1281</v>
      </c>
      <c r="C108" t="s">
        <v>1160</v>
      </c>
      <c r="D108" s="47">
        <v>49.37</v>
      </c>
      <c r="E108" s="47">
        <v>2.98</v>
      </c>
      <c r="F108" s="47">
        <v>12.63</v>
      </c>
      <c r="G108" s="47">
        <v>14.43</v>
      </c>
      <c r="H108" s="47">
        <v>0.2165</v>
      </c>
      <c r="I108" s="47">
        <v>5.34</v>
      </c>
      <c r="J108" s="47">
        <v>9.5399999999999991</v>
      </c>
      <c r="K108" s="47">
        <v>2.68</v>
      </c>
      <c r="L108" s="47">
        <v>0.48180000000000001</v>
      </c>
      <c r="M108" s="47">
        <v>0.32219999999999999</v>
      </c>
      <c r="N108" s="47">
        <v>98.124600000000001</v>
      </c>
      <c r="O108" s="106">
        <v>448.57356982263298</v>
      </c>
    </row>
    <row r="109" spans="2:15">
      <c r="B109" t="s">
        <v>1281</v>
      </c>
      <c r="C109" t="s">
        <v>1161</v>
      </c>
      <c r="D109" s="47">
        <v>49.96</v>
      </c>
      <c r="E109" s="47">
        <v>2.99</v>
      </c>
      <c r="F109" s="47">
        <v>12.8</v>
      </c>
      <c r="G109" s="47">
        <v>14.3</v>
      </c>
      <c r="H109" s="47">
        <v>0.22900000000000001</v>
      </c>
      <c r="I109" s="47">
        <v>5.13</v>
      </c>
      <c r="J109" s="47">
        <v>9.7200000000000006</v>
      </c>
      <c r="K109" s="47">
        <v>2.73</v>
      </c>
      <c r="L109" s="47">
        <v>0.45639999999999997</v>
      </c>
      <c r="M109" s="47">
        <v>0.37780000000000002</v>
      </c>
      <c r="N109" s="47">
        <v>98.774699999999996</v>
      </c>
      <c r="O109" s="106">
        <v>260.73338745940544</v>
      </c>
    </row>
    <row r="110" spans="2:15">
      <c r="B110" t="s">
        <v>1281</v>
      </c>
      <c r="C110" t="s">
        <v>1162</v>
      </c>
      <c r="D110" s="47">
        <v>49.84</v>
      </c>
      <c r="E110" s="47">
        <v>3.06</v>
      </c>
      <c r="F110" s="47">
        <v>12.8</v>
      </c>
      <c r="G110" s="47">
        <v>13.99</v>
      </c>
      <c r="H110" s="47">
        <v>0.27889999999999998</v>
      </c>
      <c r="I110" s="47">
        <v>5.12</v>
      </c>
      <c r="J110" s="47">
        <v>9.5500000000000007</v>
      </c>
      <c r="K110" s="47">
        <v>2.73</v>
      </c>
      <c r="L110" s="47">
        <v>0.48809999999999998</v>
      </c>
      <c r="M110" s="47">
        <v>0.35560000000000003</v>
      </c>
      <c r="N110" s="47">
        <v>98.318600000000004</v>
      </c>
      <c r="O110" s="106">
        <v>347.6445166125406</v>
      </c>
    </row>
    <row r="111" spans="2:15">
      <c r="B111" t="s">
        <v>1281</v>
      </c>
      <c r="C111" t="s">
        <v>1163</v>
      </c>
      <c r="D111" s="47">
        <v>49.2</v>
      </c>
      <c r="E111" s="47">
        <v>3.02</v>
      </c>
      <c r="F111" s="47">
        <v>12.62</v>
      </c>
      <c r="G111" s="47">
        <v>14.98</v>
      </c>
      <c r="H111" s="47">
        <v>0.22919999999999999</v>
      </c>
      <c r="I111" s="47">
        <v>5.41</v>
      </c>
      <c r="J111" s="47">
        <v>9.8699999999999992</v>
      </c>
      <c r="K111" s="47">
        <v>2.73</v>
      </c>
      <c r="L111" s="47">
        <v>0.42609999999999998</v>
      </c>
      <c r="M111" s="47">
        <v>0.32779999999999998</v>
      </c>
      <c r="N111" s="47">
        <v>98.874499999999998</v>
      </c>
      <c r="O111" s="106">
        <v>162.60791906070446</v>
      </c>
    </row>
    <row r="112" spans="2:15">
      <c r="B112" t="s">
        <v>1281</v>
      </c>
      <c r="C112" t="s">
        <v>1164</v>
      </c>
      <c r="D112" s="47">
        <v>50.12</v>
      </c>
      <c r="E112" s="47">
        <v>3.06</v>
      </c>
      <c r="F112" s="47">
        <v>12.64</v>
      </c>
      <c r="G112" s="47">
        <v>14.18</v>
      </c>
      <c r="H112" s="47">
        <v>0.21859999999999999</v>
      </c>
      <c r="I112" s="47">
        <v>5.13</v>
      </c>
      <c r="J112" s="47">
        <v>9.57</v>
      </c>
      <c r="K112" s="47">
        <v>2.81</v>
      </c>
      <c r="L112" s="47">
        <v>0.47310000000000002</v>
      </c>
      <c r="M112" s="47">
        <v>0.31469999999999998</v>
      </c>
      <c r="N112" s="47">
        <v>98.65</v>
      </c>
      <c r="O112" s="106">
        <v>461.38995753185111</v>
      </c>
    </row>
    <row r="113" spans="2:15">
      <c r="B113" t="s">
        <v>1281</v>
      </c>
      <c r="C113" t="s">
        <v>1165</v>
      </c>
      <c r="D113" s="47">
        <v>49.87</v>
      </c>
      <c r="E113" s="47">
        <v>3.04</v>
      </c>
      <c r="F113" s="47">
        <v>12.59</v>
      </c>
      <c r="G113" s="47">
        <v>14.2</v>
      </c>
      <c r="H113" s="47">
        <v>0.23710000000000001</v>
      </c>
      <c r="I113" s="47">
        <v>5.19</v>
      </c>
      <c r="J113" s="47">
        <v>9.7200000000000006</v>
      </c>
      <c r="K113" s="47">
        <v>2.88</v>
      </c>
      <c r="L113" s="47">
        <v>0.4829</v>
      </c>
      <c r="M113" s="47">
        <v>0.34760000000000002</v>
      </c>
      <c r="N113" s="47">
        <v>98.639399999999995</v>
      </c>
      <c r="O113" s="106">
        <v>253.12365725705723</v>
      </c>
    </row>
    <row r="114" spans="2:15">
      <c r="B114" t="s">
        <v>1281</v>
      </c>
      <c r="C114" t="s">
        <v>1166</v>
      </c>
      <c r="D114" s="47">
        <v>49.96</v>
      </c>
      <c r="E114" s="47">
        <v>3.07</v>
      </c>
      <c r="F114" s="47">
        <v>12.81</v>
      </c>
      <c r="G114" s="47">
        <v>14.11</v>
      </c>
      <c r="H114" s="47">
        <v>0.48149999999999998</v>
      </c>
      <c r="I114" s="47">
        <v>5.37</v>
      </c>
      <c r="J114" s="47">
        <v>9.64</v>
      </c>
      <c r="K114" s="47">
        <v>2.77</v>
      </c>
      <c r="L114" s="47">
        <v>0.51139999999999997</v>
      </c>
      <c r="M114" s="47">
        <v>0.34649999999999997</v>
      </c>
      <c r="N114" s="47">
        <v>99.150199999999998</v>
      </c>
      <c r="O114" s="106">
        <v>251.52160879340494</v>
      </c>
    </row>
    <row r="115" spans="2:15">
      <c r="B115" t="s">
        <v>1281</v>
      </c>
      <c r="C115" t="s">
        <v>1167</v>
      </c>
      <c r="D115" s="47">
        <v>50.02</v>
      </c>
      <c r="E115" s="47">
        <v>3.09</v>
      </c>
      <c r="F115" s="47">
        <v>12.73</v>
      </c>
      <c r="G115" s="47">
        <v>14.11</v>
      </c>
      <c r="H115" s="47">
        <v>0.2467</v>
      </c>
      <c r="I115" s="47">
        <v>5.24</v>
      </c>
      <c r="J115" s="47">
        <v>9.5500000000000007</v>
      </c>
      <c r="K115" s="47">
        <v>2.78</v>
      </c>
      <c r="L115" s="47">
        <v>0.49930000000000002</v>
      </c>
      <c r="M115" s="47">
        <v>0.3362</v>
      </c>
      <c r="N115" s="47">
        <v>98.659400000000005</v>
      </c>
      <c r="O115" s="106">
        <v>138.97770422183362</v>
      </c>
    </row>
    <row r="116" spans="2:15">
      <c r="B116" t="s">
        <v>1281</v>
      </c>
      <c r="C116" t="s">
        <v>1168</v>
      </c>
      <c r="D116" s="47">
        <v>50.02</v>
      </c>
      <c r="E116" s="47">
        <v>3.05</v>
      </c>
      <c r="F116" s="47">
        <v>12.68</v>
      </c>
      <c r="G116" s="47">
        <v>14.4</v>
      </c>
      <c r="H116" s="47">
        <v>0.2155</v>
      </c>
      <c r="I116" s="47">
        <v>5.23</v>
      </c>
      <c r="J116" s="47">
        <v>9.6</v>
      </c>
      <c r="K116" s="47">
        <v>2.79</v>
      </c>
      <c r="L116" s="47">
        <v>0.50049999999999994</v>
      </c>
      <c r="M116" s="47">
        <v>0.34489999999999998</v>
      </c>
      <c r="N116" s="47">
        <v>98.902500000000003</v>
      </c>
      <c r="O116" s="106">
        <v>219.88115163627279</v>
      </c>
    </row>
    <row r="117" spans="2:15">
      <c r="N117" s="53" t="s">
        <v>1291</v>
      </c>
      <c r="O117" s="107">
        <v>271.82256666874844</v>
      </c>
    </row>
    <row r="118" spans="2:15">
      <c r="O118" s="47"/>
    </row>
    <row r="119" spans="2:15">
      <c r="B119" t="s">
        <v>1284</v>
      </c>
      <c r="C119" t="s">
        <v>1169</v>
      </c>
      <c r="D119" s="109">
        <v>49.6</v>
      </c>
      <c r="E119" s="109">
        <v>3.13</v>
      </c>
      <c r="F119" s="109">
        <v>12.8</v>
      </c>
      <c r="G119" s="109">
        <v>14.7</v>
      </c>
      <c r="H119" s="109">
        <v>0.53810000000000002</v>
      </c>
      <c r="I119" s="109">
        <v>5.34</v>
      </c>
      <c r="J119" s="109">
        <v>9.66</v>
      </c>
      <c r="K119" s="109">
        <v>2.77</v>
      </c>
      <c r="L119" s="109">
        <v>0.4824</v>
      </c>
      <c r="M119" s="109">
        <v>0.29630000000000001</v>
      </c>
      <c r="N119" s="109">
        <v>99.372799999999998</v>
      </c>
      <c r="O119" s="110">
        <v>179.02891581314012</v>
      </c>
    </row>
    <row r="120" spans="2:15">
      <c r="B120" t="s">
        <v>1284</v>
      </c>
      <c r="C120" t="s">
        <v>1170</v>
      </c>
      <c r="D120" s="109">
        <v>49.86</v>
      </c>
      <c r="E120" s="109">
        <v>3.15</v>
      </c>
      <c r="F120" s="109">
        <v>12.62</v>
      </c>
      <c r="G120" s="109">
        <v>14.36</v>
      </c>
      <c r="H120" s="109">
        <v>0.25119999999999998</v>
      </c>
      <c r="I120" s="109">
        <v>5.24</v>
      </c>
      <c r="J120" s="109">
        <v>9.6</v>
      </c>
      <c r="K120" s="109">
        <v>2.67</v>
      </c>
      <c r="L120" s="109">
        <v>0.49370000000000003</v>
      </c>
      <c r="M120" s="109">
        <v>0.40179999999999999</v>
      </c>
      <c r="N120" s="109">
        <v>98.722899999999996</v>
      </c>
      <c r="O120" s="110">
        <v>243.11085435923056</v>
      </c>
    </row>
    <row r="121" spans="2:15">
      <c r="B121" t="s">
        <v>1284</v>
      </c>
      <c r="C121" t="s">
        <v>1171</v>
      </c>
      <c r="D121" s="109">
        <v>49.93</v>
      </c>
      <c r="E121" s="109">
        <v>3.02</v>
      </c>
      <c r="F121" s="109">
        <v>12.83</v>
      </c>
      <c r="G121" s="109">
        <v>14.58</v>
      </c>
      <c r="H121" s="109">
        <v>0.1915</v>
      </c>
      <c r="I121" s="109">
        <v>5.12</v>
      </c>
      <c r="J121" s="109">
        <v>9.56</v>
      </c>
      <c r="K121" s="109">
        <v>2.93</v>
      </c>
      <c r="L121" s="109">
        <v>0.50360000000000005</v>
      </c>
      <c r="M121" s="109">
        <v>0.36149999999999999</v>
      </c>
      <c r="N121" s="109">
        <v>99.089299999999994</v>
      </c>
      <c r="O121" s="110">
        <v>194.24837621783661</v>
      </c>
    </row>
    <row r="122" spans="2:15">
      <c r="B122" t="s">
        <v>1284</v>
      </c>
      <c r="C122" t="s">
        <v>1172</v>
      </c>
      <c r="D122" s="109">
        <v>49.92</v>
      </c>
      <c r="E122" s="109">
        <v>3</v>
      </c>
      <c r="F122" s="109">
        <v>12.73</v>
      </c>
      <c r="G122" s="109">
        <v>14.39</v>
      </c>
      <c r="H122" s="109">
        <v>0.22059999999999999</v>
      </c>
      <c r="I122" s="109">
        <v>5.08</v>
      </c>
      <c r="J122" s="109">
        <v>9.56</v>
      </c>
      <c r="K122" s="109">
        <v>2.89</v>
      </c>
      <c r="L122" s="109">
        <v>0.45800000000000002</v>
      </c>
      <c r="M122" s="109">
        <v>0.3619</v>
      </c>
      <c r="N122" s="109">
        <v>98.6751</v>
      </c>
      <c r="O122" s="110">
        <v>198.65400949288033</v>
      </c>
    </row>
    <row r="123" spans="2:15">
      <c r="B123" t="s">
        <v>1284</v>
      </c>
      <c r="C123" t="s">
        <v>1173</v>
      </c>
      <c r="D123" s="109">
        <v>49.8</v>
      </c>
      <c r="E123" s="109">
        <v>3.08</v>
      </c>
      <c r="F123" s="109">
        <v>12.96</v>
      </c>
      <c r="G123" s="109">
        <v>14.21</v>
      </c>
      <c r="H123" s="109">
        <v>0.22389999999999999</v>
      </c>
      <c r="I123" s="109">
        <v>5.13</v>
      </c>
      <c r="J123" s="109">
        <v>9.5500000000000007</v>
      </c>
      <c r="K123" s="109">
        <v>2.73</v>
      </c>
      <c r="L123" s="109">
        <v>0.46229999999999999</v>
      </c>
      <c r="M123" s="109">
        <v>0.27729999999999999</v>
      </c>
      <c r="N123" s="109">
        <v>98.485200000000006</v>
      </c>
      <c r="O123" s="110">
        <v>177.82737946540095</v>
      </c>
    </row>
    <row r="124" spans="2:15">
      <c r="B124" t="s">
        <v>1284</v>
      </c>
      <c r="C124" t="s">
        <v>1174</v>
      </c>
      <c r="D124" s="109">
        <v>48.81</v>
      </c>
      <c r="E124" s="109">
        <v>3.11</v>
      </c>
      <c r="F124" s="109">
        <v>12.86</v>
      </c>
      <c r="G124" s="109">
        <v>14.99</v>
      </c>
      <c r="H124" s="109">
        <v>0.21310000000000001</v>
      </c>
      <c r="I124" s="109">
        <v>4.97</v>
      </c>
      <c r="J124" s="109">
        <v>9.51</v>
      </c>
      <c r="K124" s="109">
        <v>2.82</v>
      </c>
      <c r="L124" s="109">
        <v>0.48620000000000002</v>
      </c>
      <c r="M124" s="109">
        <v>0.32729999999999998</v>
      </c>
      <c r="N124" s="109">
        <v>98.159300000000002</v>
      </c>
      <c r="O124" s="110">
        <v>167.81457656757431</v>
      </c>
    </row>
    <row r="125" spans="2:15">
      <c r="B125" t="s">
        <v>1284</v>
      </c>
      <c r="C125" t="s">
        <v>1175</v>
      </c>
      <c r="D125" s="109">
        <v>49.72</v>
      </c>
      <c r="E125" s="109">
        <v>3.04</v>
      </c>
      <c r="F125" s="109">
        <v>12.64</v>
      </c>
      <c r="G125" s="109">
        <v>14.81</v>
      </c>
      <c r="H125" s="109">
        <v>0.22420000000000001</v>
      </c>
      <c r="I125" s="109">
        <v>5.22</v>
      </c>
      <c r="J125" s="109">
        <v>9.66</v>
      </c>
      <c r="K125" s="109">
        <v>2.85</v>
      </c>
      <c r="L125" s="109">
        <v>0.45889999999999997</v>
      </c>
      <c r="M125" s="109">
        <v>0.3518</v>
      </c>
      <c r="N125" s="109">
        <v>99.046499999999995</v>
      </c>
      <c r="O125" s="110">
        <v>201.45759430427179</v>
      </c>
    </row>
    <row r="126" spans="2:15">
      <c r="N126" s="53" t="s">
        <v>1292</v>
      </c>
      <c r="O126" s="107">
        <v>194.59167231719067</v>
      </c>
    </row>
    <row r="127" spans="2:15">
      <c r="N127" s="53"/>
      <c r="O127" s="107"/>
    </row>
    <row r="128" spans="2:15">
      <c r="B128" t="s">
        <v>1280</v>
      </c>
      <c r="C128" t="s">
        <v>1176</v>
      </c>
      <c r="D128" s="47">
        <v>49.78</v>
      </c>
      <c r="E128" s="47">
        <v>3.1</v>
      </c>
      <c r="F128" s="47">
        <v>12.64</v>
      </c>
      <c r="G128" s="47">
        <v>14.07</v>
      </c>
      <c r="H128" s="47">
        <v>0.1961</v>
      </c>
      <c r="I128" s="47">
        <v>5.23</v>
      </c>
      <c r="J128" s="47">
        <v>9.4499999999999993</v>
      </c>
      <c r="K128" s="47">
        <v>2.8</v>
      </c>
      <c r="L128" s="47">
        <v>0.46289999999999998</v>
      </c>
      <c r="M128" s="47">
        <v>0.39119999999999999</v>
      </c>
      <c r="N128" s="47">
        <v>98.252300000000005</v>
      </c>
      <c r="O128" s="106">
        <v>454.1807394454159</v>
      </c>
    </row>
    <row r="129" spans="2:15">
      <c r="B129" t="s">
        <v>1280</v>
      </c>
      <c r="C129" t="s">
        <v>1177</v>
      </c>
      <c r="D129" s="47">
        <v>49.49</v>
      </c>
      <c r="E129" s="47">
        <v>3.03</v>
      </c>
      <c r="F129" s="47">
        <v>12.53</v>
      </c>
      <c r="G129" s="47">
        <v>13.66</v>
      </c>
      <c r="H129" s="47">
        <v>0.24160000000000001</v>
      </c>
      <c r="I129" s="47">
        <v>5.31</v>
      </c>
      <c r="J129" s="47">
        <v>10.029999999999999</v>
      </c>
      <c r="K129" s="47">
        <v>2.95</v>
      </c>
      <c r="L129" s="47">
        <v>0.49580000000000002</v>
      </c>
      <c r="M129" s="47">
        <v>0.34150000000000003</v>
      </c>
      <c r="N129" s="47">
        <v>98.189700000000002</v>
      </c>
      <c r="O129" s="106">
        <v>375.68036472645514</v>
      </c>
    </row>
    <row r="130" spans="2:15">
      <c r="B130" t="s">
        <v>1280</v>
      </c>
      <c r="C130" t="s">
        <v>1178</v>
      </c>
      <c r="D130" s="47">
        <v>49.53</v>
      </c>
      <c r="E130" s="47">
        <v>2.99</v>
      </c>
      <c r="F130" s="47">
        <v>12.54</v>
      </c>
      <c r="G130" s="47">
        <v>14.26</v>
      </c>
      <c r="H130" s="47">
        <v>0.23369999999999999</v>
      </c>
      <c r="I130" s="47">
        <v>5.22</v>
      </c>
      <c r="J130" s="47">
        <v>9.66</v>
      </c>
      <c r="K130" s="47">
        <v>2.72</v>
      </c>
      <c r="L130" s="47">
        <v>0.50719999999999998</v>
      </c>
      <c r="M130" s="47">
        <v>0.33090000000000003</v>
      </c>
      <c r="N130" s="47">
        <v>98.084900000000005</v>
      </c>
      <c r="O130" s="106">
        <v>307.19279290532097</v>
      </c>
    </row>
    <row r="131" spans="2:15">
      <c r="B131" t="s">
        <v>1280</v>
      </c>
      <c r="C131" t="s">
        <v>1179</v>
      </c>
      <c r="D131" s="47">
        <v>49.82</v>
      </c>
      <c r="E131" s="47">
        <v>2.98</v>
      </c>
      <c r="F131" s="47">
        <v>12.72</v>
      </c>
      <c r="G131" s="47">
        <v>14.47</v>
      </c>
      <c r="H131" s="47">
        <v>0.21560000000000001</v>
      </c>
      <c r="I131" s="47">
        <v>5.31</v>
      </c>
      <c r="J131" s="47">
        <v>9.67</v>
      </c>
      <c r="K131" s="47">
        <v>2.87</v>
      </c>
      <c r="L131" s="47">
        <v>0.49940000000000001</v>
      </c>
      <c r="M131" s="47">
        <v>0.3518</v>
      </c>
      <c r="N131" s="47">
        <v>98.991500000000002</v>
      </c>
      <c r="O131" s="106">
        <v>279.55745690731948</v>
      </c>
    </row>
    <row r="132" spans="2:15">
      <c r="B132" t="s">
        <v>1280</v>
      </c>
      <c r="C132" t="s">
        <v>1180</v>
      </c>
      <c r="D132" s="47">
        <v>49.89</v>
      </c>
      <c r="E132" s="47">
        <v>3.06</v>
      </c>
      <c r="F132" s="47">
        <v>12.91</v>
      </c>
      <c r="G132" s="47">
        <v>14.17</v>
      </c>
      <c r="H132" s="47">
        <v>0.2266</v>
      </c>
      <c r="I132" s="47">
        <v>5.2</v>
      </c>
      <c r="J132" s="47">
        <v>9.64</v>
      </c>
      <c r="K132" s="47">
        <v>2.68</v>
      </c>
      <c r="L132" s="47">
        <v>0.46050000000000002</v>
      </c>
      <c r="M132" s="47">
        <v>0.3357</v>
      </c>
      <c r="N132" s="47">
        <v>98.666499999999999</v>
      </c>
      <c r="O132" s="106">
        <v>305.99125655758178</v>
      </c>
    </row>
    <row r="133" spans="2:15">
      <c r="N133" s="53" t="s">
        <v>1291</v>
      </c>
      <c r="O133" s="107">
        <v>344.52052210841867</v>
      </c>
    </row>
    <row r="134" spans="2:15">
      <c r="O134" s="47"/>
    </row>
    <row r="135" spans="2:15">
      <c r="B135" t="s">
        <v>1279</v>
      </c>
      <c r="C135" t="s">
        <v>1181</v>
      </c>
      <c r="D135" s="47">
        <v>49.91</v>
      </c>
      <c r="E135" s="47">
        <v>3.04</v>
      </c>
      <c r="F135" s="47">
        <v>12.74</v>
      </c>
      <c r="G135" s="47">
        <v>14.44</v>
      </c>
      <c r="H135" s="47">
        <v>0.22090000000000001</v>
      </c>
      <c r="I135" s="47">
        <v>5.26</v>
      </c>
      <c r="J135" s="47">
        <v>9.5</v>
      </c>
      <c r="K135" s="47">
        <v>2.84</v>
      </c>
      <c r="L135" s="47">
        <v>0.48870000000000002</v>
      </c>
      <c r="M135" s="47">
        <v>0.37259999999999999</v>
      </c>
      <c r="N135" s="47">
        <v>98.947400000000002</v>
      </c>
      <c r="O135" s="106">
        <v>484.21914813889578</v>
      </c>
    </row>
    <row r="136" spans="2:15">
      <c r="B136" t="s">
        <v>1279</v>
      </c>
      <c r="C136" t="s">
        <v>1182</v>
      </c>
      <c r="D136" s="47">
        <v>49.47</v>
      </c>
      <c r="E136" s="47">
        <v>3.11</v>
      </c>
      <c r="F136" s="47">
        <v>12.62</v>
      </c>
      <c r="G136" s="47">
        <v>14.31</v>
      </c>
      <c r="H136" s="47">
        <v>0.23480000000000001</v>
      </c>
      <c r="I136" s="47">
        <v>5.25</v>
      </c>
      <c r="J136" s="47">
        <v>9.69</v>
      </c>
      <c r="K136" s="47">
        <v>2.75</v>
      </c>
      <c r="L136" s="47">
        <v>0.47360000000000002</v>
      </c>
      <c r="M136" s="47">
        <v>0.34610000000000002</v>
      </c>
      <c r="N136" s="47">
        <v>98.407200000000003</v>
      </c>
      <c r="O136" s="106">
        <v>533.8826505121159</v>
      </c>
    </row>
    <row r="137" spans="2:15">
      <c r="B137" t="s">
        <v>1279</v>
      </c>
      <c r="C137" t="s">
        <v>1183</v>
      </c>
      <c r="D137" s="47">
        <v>49.75</v>
      </c>
      <c r="E137" s="47">
        <v>3.04</v>
      </c>
      <c r="F137" s="47">
        <v>12.74</v>
      </c>
      <c r="G137" s="47">
        <v>14.45</v>
      </c>
      <c r="H137" s="47">
        <v>0.21229999999999999</v>
      </c>
      <c r="I137" s="47">
        <v>5.19</v>
      </c>
      <c r="J137" s="47">
        <v>9.48</v>
      </c>
      <c r="K137" s="47">
        <v>2.78</v>
      </c>
      <c r="L137" s="47">
        <v>0.4904</v>
      </c>
      <c r="M137" s="47">
        <v>0.41699999999999998</v>
      </c>
      <c r="N137" s="47">
        <v>98.672700000000006</v>
      </c>
      <c r="O137" s="106">
        <v>423.74181863602297</v>
      </c>
    </row>
    <row r="138" spans="2:15">
      <c r="B138" t="s">
        <v>1279</v>
      </c>
      <c r="C138" t="s">
        <v>1184</v>
      </c>
      <c r="D138" s="47">
        <v>49.75</v>
      </c>
      <c r="E138" s="47">
        <v>3.01</v>
      </c>
      <c r="F138" s="47">
        <v>12.57</v>
      </c>
      <c r="G138" s="47">
        <v>14.48</v>
      </c>
      <c r="H138" s="47">
        <v>0.23710000000000001</v>
      </c>
      <c r="I138" s="47">
        <v>5.19</v>
      </c>
      <c r="J138" s="47">
        <v>9.5399999999999991</v>
      </c>
      <c r="K138" s="47">
        <v>2.83</v>
      </c>
      <c r="L138" s="47">
        <v>0.46899999999999997</v>
      </c>
      <c r="M138" s="47">
        <v>0.28820000000000001</v>
      </c>
      <c r="N138" s="47">
        <v>98.492099999999994</v>
      </c>
      <c r="O138" s="106">
        <v>454.581251561329</v>
      </c>
    </row>
    <row r="139" spans="2:15">
      <c r="B139" t="s">
        <v>1279</v>
      </c>
      <c r="C139" t="s">
        <v>1185</v>
      </c>
      <c r="D139" s="47">
        <v>49.76</v>
      </c>
      <c r="E139" s="47">
        <v>3.07</v>
      </c>
      <c r="F139" s="47">
        <v>12.75</v>
      </c>
      <c r="G139" s="47">
        <v>14.47</v>
      </c>
      <c r="H139" s="47">
        <v>0.2432</v>
      </c>
      <c r="I139" s="47">
        <v>5.14</v>
      </c>
      <c r="J139" s="47">
        <v>9.76</v>
      </c>
      <c r="K139" s="47">
        <v>2.77</v>
      </c>
      <c r="L139" s="47">
        <v>0.49209999999999998</v>
      </c>
      <c r="M139" s="47">
        <v>0.33079999999999998</v>
      </c>
      <c r="N139" s="47">
        <v>98.916799999999995</v>
      </c>
      <c r="O139" s="106">
        <v>462.1909817636772</v>
      </c>
    </row>
    <row r="140" spans="2:15">
      <c r="B140" t="s">
        <v>1279</v>
      </c>
      <c r="C140" t="s">
        <v>1186</v>
      </c>
      <c r="D140" s="47">
        <v>49.62</v>
      </c>
      <c r="E140" s="47">
        <v>3.13</v>
      </c>
      <c r="F140" s="47">
        <v>12.73</v>
      </c>
      <c r="G140" s="47">
        <v>14.22</v>
      </c>
      <c r="H140" s="47">
        <v>0.20039999999999999</v>
      </c>
      <c r="I140" s="47">
        <v>5.21</v>
      </c>
      <c r="J140" s="47">
        <v>9.74</v>
      </c>
      <c r="K140" s="47">
        <v>2.92</v>
      </c>
      <c r="L140" s="47">
        <v>0.48020000000000002</v>
      </c>
      <c r="M140" s="47">
        <v>0.3508</v>
      </c>
      <c r="N140" s="47">
        <v>98.734800000000007</v>
      </c>
      <c r="O140" s="106">
        <v>488.22426929802646</v>
      </c>
    </row>
    <row r="141" spans="2:15">
      <c r="B141" t="s">
        <v>1279</v>
      </c>
      <c r="C141" t="s">
        <v>1187</v>
      </c>
      <c r="D141" s="47">
        <v>49.43</v>
      </c>
      <c r="E141" s="47">
        <v>3.03</v>
      </c>
      <c r="F141" s="47">
        <v>12.64</v>
      </c>
      <c r="G141" s="47">
        <v>14.29</v>
      </c>
      <c r="H141" s="47">
        <v>0.22670000000000001</v>
      </c>
      <c r="I141" s="47">
        <v>5.24</v>
      </c>
      <c r="J141" s="47">
        <v>9.58</v>
      </c>
      <c r="K141" s="47">
        <v>2.77</v>
      </c>
      <c r="L141" s="47">
        <v>0.46700000000000003</v>
      </c>
      <c r="M141" s="47">
        <v>0.36980000000000002</v>
      </c>
      <c r="N141" s="47">
        <v>98.169200000000004</v>
      </c>
      <c r="O141" s="106">
        <v>442.96640019985011</v>
      </c>
    </row>
    <row r="142" spans="2:15">
      <c r="B142" t="s">
        <v>1279</v>
      </c>
      <c r="C142" t="s">
        <v>1188</v>
      </c>
      <c r="D142" s="47">
        <v>49.7</v>
      </c>
      <c r="E142" s="47">
        <v>3.07</v>
      </c>
      <c r="F142" s="47">
        <v>12.75</v>
      </c>
      <c r="G142" s="47">
        <v>14.39</v>
      </c>
      <c r="H142" s="47">
        <v>0.2205</v>
      </c>
      <c r="I142" s="47">
        <v>5.1100000000000003</v>
      </c>
      <c r="J142" s="47">
        <v>9.59</v>
      </c>
      <c r="K142" s="47">
        <v>2.76</v>
      </c>
      <c r="L142" s="47">
        <v>0.45519999999999999</v>
      </c>
      <c r="M142" s="47">
        <v>0.31890000000000002</v>
      </c>
      <c r="N142" s="47">
        <v>98.501900000000006</v>
      </c>
      <c r="O142" s="106">
        <v>473.40532100924304</v>
      </c>
    </row>
    <row r="143" spans="2:15">
      <c r="B143" t="s">
        <v>1279</v>
      </c>
      <c r="C143" t="s">
        <v>1189</v>
      </c>
      <c r="D143" s="47">
        <v>49.87</v>
      </c>
      <c r="E143" s="47">
        <v>3.03</v>
      </c>
      <c r="F143" s="47">
        <v>12.75</v>
      </c>
      <c r="G143" s="47">
        <v>14.49</v>
      </c>
      <c r="H143" s="47">
        <v>0.21579999999999999</v>
      </c>
      <c r="I143" s="47">
        <v>5.23</v>
      </c>
      <c r="J143" s="47">
        <v>9.41</v>
      </c>
      <c r="K143" s="47">
        <v>2.82</v>
      </c>
      <c r="L143" s="47">
        <v>0.48220000000000002</v>
      </c>
      <c r="M143" s="47">
        <v>0.35410000000000003</v>
      </c>
      <c r="N143" s="47">
        <v>98.7881</v>
      </c>
      <c r="O143" s="106">
        <v>484.61966025480888</v>
      </c>
    </row>
    <row r="144" spans="2:15">
      <c r="B144" t="s">
        <v>1279</v>
      </c>
      <c r="C144" t="s">
        <v>1190</v>
      </c>
      <c r="D144" s="47">
        <v>49.77</v>
      </c>
      <c r="E144" s="47">
        <v>3.07</v>
      </c>
      <c r="F144" s="47">
        <v>12.59</v>
      </c>
      <c r="G144" s="47">
        <v>14.46</v>
      </c>
      <c r="H144" s="47">
        <v>0.23219999999999999</v>
      </c>
      <c r="I144" s="47">
        <v>5.21</v>
      </c>
      <c r="J144" s="47">
        <v>9.59</v>
      </c>
      <c r="K144" s="47">
        <v>2.81</v>
      </c>
      <c r="L144" s="47">
        <v>0.47389999999999999</v>
      </c>
      <c r="M144" s="47">
        <v>0.3836</v>
      </c>
      <c r="N144" s="47">
        <v>98.701800000000006</v>
      </c>
      <c r="O144" s="106">
        <v>392.10136147889079</v>
      </c>
    </row>
    <row r="145" spans="2:15">
      <c r="B145" t="s">
        <v>1279</v>
      </c>
      <c r="C145" t="s">
        <v>1191</v>
      </c>
      <c r="D145" s="47">
        <v>49.72</v>
      </c>
      <c r="E145" s="47">
        <v>3.09</v>
      </c>
      <c r="F145" s="47">
        <v>12.89</v>
      </c>
      <c r="G145" s="47">
        <v>14.42</v>
      </c>
      <c r="H145" s="47">
        <v>0.2051</v>
      </c>
      <c r="I145" s="47">
        <v>5.16</v>
      </c>
      <c r="J145" s="47">
        <v>9.74</v>
      </c>
      <c r="K145" s="47">
        <v>2.81</v>
      </c>
      <c r="L145" s="47">
        <v>0.48130000000000001</v>
      </c>
      <c r="M145" s="47">
        <v>0.34210000000000002</v>
      </c>
      <c r="N145" s="47">
        <v>98.980800000000002</v>
      </c>
      <c r="O145" s="106">
        <v>426.14489133150136</v>
      </c>
    </row>
    <row r="146" spans="2:15">
      <c r="B146" t="s">
        <v>1279</v>
      </c>
      <c r="C146" t="s">
        <v>1192</v>
      </c>
      <c r="D146" s="47">
        <v>49.68</v>
      </c>
      <c r="E146" s="47">
        <v>2.99</v>
      </c>
      <c r="F146" s="47">
        <v>12.46</v>
      </c>
      <c r="G146" s="47">
        <v>14.44</v>
      </c>
      <c r="H146" s="47">
        <v>0.2278</v>
      </c>
      <c r="I146" s="47">
        <v>5.17</v>
      </c>
      <c r="J146" s="47">
        <v>9.6</v>
      </c>
      <c r="K146" s="47">
        <v>2.9</v>
      </c>
      <c r="L146" s="47">
        <v>0.45429999999999998</v>
      </c>
      <c r="M146" s="47">
        <v>0.33129999999999998</v>
      </c>
      <c r="N146" s="47">
        <v>98.377099999999999</v>
      </c>
      <c r="O146" s="106">
        <v>438.16025480889328</v>
      </c>
    </row>
    <row r="147" spans="2:15">
      <c r="B147" t="s">
        <v>1279</v>
      </c>
      <c r="C147" t="s">
        <v>1193</v>
      </c>
      <c r="D147" s="47">
        <v>49.53</v>
      </c>
      <c r="E147" s="47">
        <v>3.05</v>
      </c>
      <c r="F147" s="47">
        <v>12.79</v>
      </c>
      <c r="G147" s="47">
        <v>14.43</v>
      </c>
      <c r="H147" s="47">
        <v>0.2361</v>
      </c>
      <c r="I147" s="47">
        <v>5.33</v>
      </c>
      <c r="J147" s="47">
        <v>9.59</v>
      </c>
      <c r="K147" s="47">
        <v>2.82</v>
      </c>
      <c r="L147" s="47">
        <v>0.46760000000000002</v>
      </c>
      <c r="M147" s="47">
        <v>0.36059999999999998</v>
      </c>
      <c r="N147" s="47">
        <v>98.721000000000004</v>
      </c>
      <c r="O147" s="106">
        <v>411.72645515863098</v>
      </c>
    </row>
    <row r="148" spans="2:15">
      <c r="B148" t="s">
        <v>1279</v>
      </c>
      <c r="C148" t="s">
        <v>1194</v>
      </c>
      <c r="D148" s="47">
        <v>49.69</v>
      </c>
      <c r="E148" s="47">
        <v>3.01</v>
      </c>
      <c r="F148" s="47">
        <v>12.73</v>
      </c>
      <c r="G148" s="47">
        <v>14.67</v>
      </c>
      <c r="H148" s="47">
        <v>0.21529999999999999</v>
      </c>
      <c r="I148" s="47">
        <v>5.29</v>
      </c>
      <c r="J148" s="47">
        <v>9.75</v>
      </c>
      <c r="K148" s="47">
        <v>2.88</v>
      </c>
      <c r="L148" s="47">
        <v>0.47899999999999998</v>
      </c>
      <c r="M148" s="47">
        <v>0.35139999999999999</v>
      </c>
      <c r="N148" s="47">
        <v>99.178399999999996</v>
      </c>
      <c r="O148" s="106">
        <v>392.5018735948039</v>
      </c>
    </row>
    <row r="149" spans="2:15">
      <c r="B149" t="s">
        <v>1279</v>
      </c>
      <c r="C149" t="s">
        <v>1195</v>
      </c>
      <c r="D149" s="47">
        <v>49.3</v>
      </c>
      <c r="E149" s="47">
        <v>3.15</v>
      </c>
      <c r="F149" s="47">
        <v>12.79</v>
      </c>
      <c r="G149" s="47">
        <v>14.63</v>
      </c>
      <c r="H149" s="47">
        <v>0.22459999999999999</v>
      </c>
      <c r="I149" s="47">
        <v>5.21</v>
      </c>
      <c r="J149" s="47">
        <v>9.5500000000000007</v>
      </c>
      <c r="K149" s="47">
        <v>2.85</v>
      </c>
      <c r="L149" s="47">
        <v>0.48830000000000001</v>
      </c>
      <c r="M149" s="47">
        <v>0.32479999999999998</v>
      </c>
      <c r="N149" s="47">
        <v>98.635000000000005</v>
      </c>
      <c r="O149" s="106">
        <v>420.13720959280539</v>
      </c>
    </row>
    <row r="150" spans="2:15">
      <c r="B150" t="s">
        <v>1279</v>
      </c>
      <c r="C150" t="s">
        <v>1196</v>
      </c>
      <c r="D150" s="47">
        <v>49.63</v>
      </c>
      <c r="E150" s="47">
        <v>3.14</v>
      </c>
      <c r="F150" s="47">
        <v>12.85</v>
      </c>
      <c r="G150" s="47">
        <v>14.53</v>
      </c>
      <c r="H150" s="47">
        <v>0.2366</v>
      </c>
      <c r="I150" s="47">
        <v>5.21</v>
      </c>
      <c r="J150" s="47">
        <v>9.68</v>
      </c>
      <c r="K150" s="47">
        <v>2.75</v>
      </c>
      <c r="L150" s="47">
        <v>0.46870000000000001</v>
      </c>
      <c r="M150" s="47">
        <v>0.374</v>
      </c>
      <c r="N150" s="47">
        <v>98.992400000000004</v>
      </c>
      <c r="O150" s="106">
        <v>414.12952785410937</v>
      </c>
    </row>
    <row r="151" spans="2:15">
      <c r="B151" t="s">
        <v>1279</v>
      </c>
      <c r="C151" t="s">
        <v>1197</v>
      </c>
      <c r="D151" s="47">
        <v>49.75</v>
      </c>
      <c r="E151" s="47">
        <v>3.04</v>
      </c>
      <c r="F151" s="47">
        <v>12.89</v>
      </c>
      <c r="G151" s="47">
        <v>14.4</v>
      </c>
      <c r="H151" s="47">
        <v>0.2006</v>
      </c>
      <c r="I151" s="47">
        <v>5.16</v>
      </c>
      <c r="J151" s="47">
        <v>9.6300000000000008</v>
      </c>
      <c r="K151" s="47">
        <v>2.87</v>
      </c>
      <c r="L151" s="47">
        <v>0.46850000000000003</v>
      </c>
      <c r="M151" s="47">
        <v>0.28610000000000002</v>
      </c>
      <c r="N151" s="47">
        <v>98.808199999999999</v>
      </c>
      <c r="O151" s="106">
        <v>394.10392205845613</v>
      </c>
    </row>
    <row r="152" spans="2:15">
      <c r="B152" t="s">
        <v>1279</v>
      </c>
      <c r="C152" t="s">
        <v>1198</v>
      </c>
      <c r="D152" s="47">
        <v>49.95</v>
      </c>
      <c r="E152" s="47">
        <v>3.01</v>
      </c>
      <c r="F152" s="47">
        <v>12.82</v>
      </c>
      <c r="G152" s="47">
        <v>14.45</v>
      </c>
      <c r="H152" s="47">
        <v>0.2266</v>
      </c>
      <c r="I152" s="47">
        <v>5.19</v>
      </c>
      <c r="J152" s="47">
        <v>9.5500000000000007</v>
      </c>
      <c r="K152" s="47">
        <v>2.89</v>
      </c>
      <c r="L152" s="47">
        <v>0.48570000000000002</v>
      </c>
      <c r="M152" s="47">
        <v>0.29399999999999998</v>
      </c>
      <c r="N152" s="47">
        <v>98.973699999999994</v>
      </c>
      <c r="O152" s="106">
        <v>377.28241319010743</v>
      </c>
    </row>
    <row r="153" spans="2:15">
      <c r="B153" t="s">
        <v>1279</v>
      </c>
      <c r="C153" t="s">
        <v>1199</v>
      </c>
      <c r="D153" s="47">
        <v>48.72</v>
      </c>
      <c r="E153" s="47">
        <v>3.08</v>
      </c>
      <c r="F153" s="47">
        <v>13.05</v>
      </c>
      <c r="G153" s="47">
        <v>14.44</v>
      </c>
      <c r="H153" s="47">
        <v>0.2429</v>
      </c>
      <c r="I153" s="47">
        <v>5.1100000000000003</v>
      </c>
      <c r="J153" s="47">
        <v>9.5</v>
      </c>
      <c r="K153" s="47">
        <v>2.7</v>
      </c>
      <c r="L153" s="47">
        <v>0.4874</v>
      </c>
      <c r="M153" s="47">
        <v>0.3548</v>
      </c>
      <c r="N153" s="47">
        <v>97.813699999999997</v>
      </c>
      <c r="O153" s="106">
        <v>428.54796402697974</v>
      </c>
    </row>
    <row r="154" spans="2:15">
      <c r="B154" t="s">
        <v>1279</v>
      </c>
      <c r="C154" t="s">
        <v>1200</v>
      </c>
      <c r="D154" s="47">
        <v>49.98</v>
      </c>
      <c r="E154" s="47">
        <v>3.2</v>
      </c>
      <c r="F154" s="47">
        <v>12.86</v>
      </c>
      <c r="G154" s="47">
        <v>14.51</v>
      </c>
      <c r="H154" s="47">
        <v>0.26379999999999998</v>
      </c>
      <c r="I154" s="47">
        <v>5.23</v>
      </c>
      <c r="J154" s="47">
        <v>9.65</v>
      </c>
      <c r="K154" s="47">
        <v>2.93</v>
      </c>
      <c r="L154" s="47">
        <v>0.4743</v>
      </c>
      <c r="M154" s="47">
        <v>0.38879999999999998</v>
      </c>
      <c r="N154" s="47">
        <v>99.627600000000001</v>
      </c>
      <c r="O154" s="106">
        <v>490.62734199350484</v>
      </c>
    </row>
    <row r="155" spans="2:15">
      <c r="O155" s="106"/>
    </row>
    <row r="156" spans="2:15">
      <c r="N156" s="53" t="s">
        <v>1291</v>
      </c>
      <c r="O156" s="107">
        <v>441.66473582313256</v>
      </c>
    </row>
    <row r="157" spans="2:15">
      <c r="O157" s="47"/>
    </row>
    <row r="158" spans="2:15">
      <c r="O158" s="47"/>
    </row>
    <row r="159" spans="2:15">
      <c r="B159" t="s">
        <v>1282</v>
      </c>
      <c r="C159" t="s">
        <v>1201</v>
      </c>
      <c r="D159" s="47">
        <v>49.89</v>
      </c>
      <c r="E159" s="47">
        <v>3.08</v>
      </c>
      <c r="F159" s="47">
        <v>13.09</v>
      </c>
      <c r="G159" s="47">
        <v>14.08</v>
      </c>
      <c r="H159" s="47">
        <v>0.2278</v>
      </c>
      <c r="I159" s="47">
        <v>5.45</v>
      </c>
      <c r="J159" s="47">
        <v>9.73</v>
      </c>
      <c r="K159" s="47">
        <v>2.73</v>
      </c>
      <c r="L159" s="47">
        <v>0.4672</v>
      </c>
      <c r="M159" s="47">
        <v>0.33750000000000002</v>
      </c>
      <c r="N159" s="47">
        <v>99.207599999999999</v>
      </c>
      <c r="O159" s="106">
        <v>441.76486385211092</v>
      </c>
    </row>
    <row r="160" spans="2:15">
      <c r="B160" t="s">
        <v>1282</v>
      </c>
      <c r="C160" t="s">
        <v>1202</v>
      </c>
      <c r="D160" s="47">
        <v>50.01</v>
      </c>
      <c r="E160" s="47">
        <v>3.03</v>
      </c>
      <c r="F160" s="47">
        <v>12.93</v>
      </c>
      <c r="G160" s="47">
        <v>14.26</v>
      </c>
      <c r="H160" s="47">
        <v>0.2361</v>
      </c>
      <c r="I160" s="47">
        <v>5.33</v>
      </c>
      <c r="J160" s="47">
        <v>9.76</v>
      </c>
      <c r="K160" s="47">
        <v>2.72</v>
      </c>
      <c r="L160" s="47">
        <v>0.4582</v>
      </c>
      <c r="M160" s="47">
        <v>0.32540000000000002</v>
      </c>
      <c r="N160" s="47">
        <v>99.207899999999995</v>
      </c>
      <c r="O160" s="106">
        <v>532.28060204846361</v>
      </c>
    </row>
    <row r="161" spans="2:15">
      <c r="B161" t="s">
        <v>1282</v>
      </c>
      <c r="C161" t="s">
        <v>1203</v>
      </c>
      <c r="D161" s="47">
        <v>49.96</v>
      </c>
      <c r="E161" s="47">
        <v>2.98</v>
      </c>
      <c r="F161" s="47">
        <v>12.89</v>
      </c>
      <c r="G161" s="47">
        <v>14.09</v>
      </c>
      <c r="H161" s="47">
        <v>0.2427</v>
      </c>
      <c r="I161" s="47">
        <v>5.41</v>
      </c>
      <c r="J161" s="47">
        <v>9.7100000000000009</v>
      </c>
      <c r="K161" s="47">
        <v>2.59</v>
      </c>
      <c r="L161" s="47">
        <v>0.44940000000000002</v>
      </c>
      <c r="M161" s="47">
        <v>0.3362</v>
      </c>
      <c r="N161" s="47">
        <v>98.782499999999999</v>
      </c>
      <c r="O161" s="106">
        <v>426.14489133150136</v>
      </c>
    </row>
    <row r="162" spans="2:15">
      <c r="B162" t="s">
        <v>1282</v>
      </c>
      <c r="C162" t="s">
        <v>1204</v>
      </c>
      <c r="D162" s="47">
        <v>49.88</v>
      </c>
      <c r="E162" s="47">
        <v>2.89</v>
      </c>
      <c r="F162" s="47">
        <v>12.83</v>
      </c>
      <c r="G162" s="47">
        <v>14.18</v>
      </c>
      <c r="H162" s="47">
        <v>0.2203</v>
      </c>
      <c r="I162" s="47">
        <v>5.35</v>
      </c>
      <c r="J162" s="47">
        <v>9.7200000000000006</v>
      </c>
      <c r="K162" s="47">
        <v>2.62</v>
      </c>
      <c r="L162" s="47">
        <v>0.46439999999999998</v>
      </c>
      <c r="M162" s="47">
        <v>0.34260000000000002</v>
      </c>
      <c r="N162" s="47">
        <v>98.625699999999995</v>
      </c>
      <c r="O162" s="106">
        <v>455.38227579315509</v>
      </c>
    </row>
    <row r="163" spans="2:15">
      <c r="B163" t="s">
        <v>1282</v>
      </c>
      <c r="C163" t="s">
        <v>1205</v>
      </c>
      <c r="D163" s="47">
        <v>49.74</v>
      </c>
      <c r="E163" s="47">
        <v>2.96</v>
      </c>
      <c r="F163" s="47">
        <v>13.03</v>
      </c>
      <c r="G163" s="47">
        <v>14.07</v>
      </c>
      <c r="H163" s="47">
        <v>0.23860000000000001</v>
      </c>
      <c r="I163" s="47">
        <v>5.44</v>
      </c>
      <c r="J163" s="47">
        <v>9.7100000000000009</v>
      </c>
      <c r="K163" s="47">
        <v>2.83</v>
      </c>
      <c r="L163" s="47">
        <v>0.44040000000000001</v>
      </c>
      <c r="M163" s="47">
        <v>0.34410000000000002</v>
      </c>
      <c r="N163" s="47">
        <v>98.935100000000006</v>
      </c>
      <c r="O163" s="106">
        <v>468.99968773419931</v>
      </c>
    </row>
    <row r="164" spans="2:15">
      <c r="B164" t="s">
        <v>1282</v>
      </c>
      <c r="C164" t="s">
        <v>1206</v>
      </c>
      <c r="D164" s="47">
        <v>49.99</v>
      </c>
      <c r="E164" s="47">
        <v>2.96</v>
      </c>
      <c r="F164" s="47">
        <v>13.2</v>
      </c>
      <c r="G164" s="47">
        <v>14.09</v>
      </c>
      <c r="H164" s="47">
        <v>0.1802</v>
      </c>
      <c r="I164" s="47">
        <v>5.36</v>
      </c>
      <c r="J164" s="47">
        <v>9.75</v>
      </c>
      <c r="K164" s="47">
        <v>2.64</v>
      </c>
      <c r="L164" s="47">
        <v>0.4607</v>
      </c>
      <c r="M164" s="47">
        <v>0.3629</v>
      </c>
      <c r="N164" s="47">
        <v>99.125</v>
      </c>
      <c r="O164" s="106">
        <v>462.99200599550335</v>
      </c>
    </row>
    <row r="165" spans="2:15">
      <c r="B165" t="s">
        <v>1282</v>
      </c>
      <c r="C165" t="s">
        <v>1207</v>
      </c>
      <c r="D165" s="47">
        <v>49.78</v>
      </c>
      <c r="E165" s="47">
        <v>2.91</v>
      </c>
      <c r="F165" s="47">
        <v>13.07</v>
      </c>
      <c r="G165" s="47">
        <v>14.11</v>
      </c>
      <c r="H165" s="47">
        <v>0.23719999999999999</v>
      </c>
      <c r="I165" s="47">
        <v>5.45</v>
      </c>
      <c r="J165" s="47">
        <v>9.75</v>
      </c>
      <c r="K165" s="47">
        <v>2.68</v>
      </c>
      <c r="L165" s="47">
        <v>0.44190000000000002</v>
      </c>
      <c r="M165" s="47">
        <v>0.39269999999999999</v>
      </c>
      <c r="N165" s="47">
        <v>98.950299999999999</v>
      </c>
      <c r="O165" s="106">
        <v>455.38227579315509</v>
      </c>
    </row>
    <row r="166" spans="2:15">
      <c r="B166" t="s">
        <v>1282</v>
      </c>
      <c r="C166" t="s">
        <v>1208</v>
      </c>
      <c r="D166" s="47">
        <v>49.63</v>
      </c>
      <c r="E166" s="47">
        <v>3.01</v>
      </c>
      <c r="F166" s="47">
        <v>12.98</v>
      </c>
      <c r="G166" s="47">
        <v>14.21</v>
      </c>
      <c r="H166" s="47">
        <v>0.1832</v>
      </c>
      <c r="I166" s="47">
        <v>5.4</v>
      </c>
      <c r="J166" s="47">
        <v>9.6300000000000008</v>
      </c>
      <c r="K166" s="47">
        <v>2.85</v>
      </c>
      <c r="L166" s="47">
        <v>0.46989999999999998</v>
      </c>
      <c r="M166" s="47">
        <v>0.32150000000000001</v>
      </c>
      <c r="N166" s="47">
        <v>98.829300000000003</v>
      </c>
      <c r="O166" s="106">
        <v>514.2575568323756</v>
      </c>
    </row>
    <row r="167" spans="2:15">
      <c r="B167" t="s">
        <v>1282</v>
      </c>
      <c r="C167" t="s">
        <v>1209</v>
      </c>
      <c r="D167" s="47">
        <v>49.77</v>
      </c>
      <c r="E167" s="47">
        <v>2.97</v>
      </c>
      <c r="F167" s="47">
        <v>13.1</v>
      </c>
      <c r="G167" s="47">
        <v>14.09</v>
      </c>
      <c r="H167" s="47">
        <v>0.2281</v>
      </c>
      <c r="I167" s="47">
        <v>5.46</v>
      </c>
      <c r="J167" s="47">
        <v>9.74</v>
      </c>
      <c r="K167" s="47">
        <v>2.9</v>
      </c>
      <c r="L167" s="47">
        <v>0.43380000000000002</v>
      </c>
      <c r="M167" s="47">
        <v>0.27379999999999999</v>
      </c>
      <c r="N167" s="47">
        <v>99.082099999999997</v>
      </c>
      <c r="O167" s="106">
        <v>396.90750686984757</v>
      </c>
    </row>
    <row r="168" spans="2:15">
      <c r="B168" t="s">
        <v>1282</v>
      </c>
      <c r="C168" t="s">
        <v>1210</v>
      </c>
      <c r="D168" s="47">
        <v>50.1</v>
      </c>
      <c r="E168" s="47">
        <v>2.94</v>
      </c>
      <c r="F168" s="47">
        <v>12.93</v>
      </c>
      <c r="G168" s="47">
        <v>14</v>
      </c>
      <c r="H168" s="47">
        <v>0.2336</v>
      </c>
      <c r="I168" s="47">
        <v>5.49</v>
      </c>
      <c r="J168" s="47">
        <v>9.66</v>
      </c>
      <c r="K168" s="47">
        <v>2.54</v>
      </c>
      <c r="L168" s="47">
        <v>0.45269999999999999</v>
      </c>
      <c r="M168" s="47">
        <v>0.40350000000000003</v>
      </c>
      <c r="N168" s="47">
        <v>98.903800000000004</v>
      </c>
      <c r="O168" s="106">
        <v>544.69647764176864</v>
      </c>
    </row>
    <row r="169" spans="2:15">
      <c r="N169" s="53" t="s">
        <v>1291</v>
      </c>
      <c r="O169" s="107">
        <v>469.88081438920807</v>
      </c>
    </row>
    <row r="171" spans="2:15">
      <c r="O171" s="47"/>
    </row>
    <row r="172" spans="2:15">
      <c r="B172" t="s">
        <v>1285</v>
      </c>
      <c r="C172" t="s">
        <v>1211</v>
      </c>
      <c r="D172" s="47">
        <v>50.12</v>
      </c>
      <c r="E172" s="47">
        <v>2.94</v>
      </c>
      <c r="F172" s="47">
        <v>13.14</v>
      </c>
      <c r="G172" s="47">
        <v>14.18</v>
      </c>
      <c r="H172" s="47">
        <v>0.23219999999999999</v>
      </c>
      <c r="I172" s="47">
        <v>5.27</v>
      </c>
      <c r="J172" s="47">
        <v>9.91</v>
      </c>
      <c r="K172" s="47">
        <v>2.78</v>
      </c>
      <c r="L172" s="47">
        <v>0.45369999999999999</v>
      </c>
      <c r="M172" s="47">
        <v>0.36699999999999999</v>
      </c>
      <c r="N172" s="47">
        <v>99.392899999999997</v>
      </c>
      <c r="O172" s="106">
        <v>639.217336997252</v>
      </c>
    </row>
    <row r="173" spans="2:15">
      <c r="B173" t="s">
        <v>1285</v>
      </c>
      <c r="C173" t="s">
        <v>1212</v>
      </c>
      <c r="D173" s="47">
        <v>49.94</v>
      </c>
      <c r="E173" s="47">
        <v>2.87</v>
      </c>
      <c r="F173" s="47">
        <v>13.1</v>
      </c>
      <c r="G173" s="47">
        <v>14.02</v>
      </c>
      <c r="H173" s="47">
        <v>0.2205</v>
      </c>
      <c r="I173" s="47">
        <v>5.29</v>
      </c>
      <c r="J173" s="47">
        <v>9.86</v>
      </c>
      <c r="K173" s="47">
        <v>2.93</v>
      </c>
      <c r="L173" s="47">
        <v>0.42009999999999997</v>
      </c>
      <c r="M173" s="47">
        <v>0.35659999999999997</v>
      </c>
      <c r="N173" s="47">
        <v>99.007200000000012</v>
      </c>
      <c r="O173" s="106">
        <v>617.58968273794653</v>
      </c>
    </row>
    <row r="174" spans="2:15">
      <c r="B174" t="s">
        <v>1285</v>
      </c>
      <c r="C174" t="s">
        <v>1213</v>
      </c>
      <c r="D174" s="47">
        <v>49.72</v>
      </c>
      <c r="E174" s="47">
        <v>2.97</v>
      </c>
      <c r="F174" s="47">
        <v>12.97</v>
      </c>
      <c r="G174" s="47">
        <v>14.06</v>
      </c>
      <c r="H174" s="47">
        <v>0.2457</v>
      </c>
      <c r="I174" s="47">
        <v>5.23</v>
      </c>
      <c r="J174" s="47">
        <v>9.8800000000000008</v>
      </c>
      <c r="K174" s="47">
        <v>2.86</v>
      </c>
      <c r="L174" s="47">
        <v>0.46039999999999998</v>
      </c>
      <c r="M174" s="47">
        <v>0.39050000000000001</v>
      </c>
      <c r="N174" s="47">
        <v>98.786600000000007</v>
      </c>
      <c r="O174" s="106">
        <v>622.3958281289033</v>
      </c>
    </row>
    <row r="175" spans="2:15">
      <c r="B175" t="s">
        <v>1285</v>
      </c>
      <c r="C175" t="s">
        <v>1214</v>
      </c>
      <c r="D175" s="47">
        <v>49.78</v>
      </c>
      <c r="E175" s="47">
        <v>2.92</v>
      </c>
      <c r="F175" s="47">
        <v>13.24</v>
      </c>
      <c r="G175" s="47">
        <v>13.96</v>
      </c>
      <c r="H175" s="47">
        <v>0.2215</v>
      </c>
      <c r="I175" s="47">
        <v>5.31</v>
      </c>
      <c r="J175" s="47">
        <v>9.7799999999999994</v>
      </c>
      <c r="K175" s="47">
        <v>2.8</v>
      </c>
      <c r="L175" s="47">
        <v>0.44579999999999997</v>
      </c>
      <c r="M175" s="47">
        <v>0.35070000000000001</v>
      </c>
      <c r="N175" s="47">
        <v>98.808000000000021</v>
      </c>
      <c r="O175" s="106">
        <v>625.19941294029479</v>
      </c>
    </row>
    <row r="176" spans="2:15">
      <c r="B176" t="s">
        <v>1285</v>
      </c>
      <c r="C176" t="s">
        <v>1215</v>
      </c>
      <c r="D176" s="47">
        <v>50.03</v>
      </c>
      <c r="E176" s="47">
        <v>3</v>
      </c>
      <c r="F176" s="47">
        <v>13.16</v>
      </c>
      <c r="G176" s="47">
        <v>14.15</v>
      </c>
      <c r="H176" s="47">
        <v>0.2361</v>
      </c>
      <c r="I176" s="47">
        <v>5.34</v>
      </c>
      <c r="J176" s="47">
        <v>9.8699999999999992</v>
      </c>
      <c r="K176" s="47">
        <v>2.9</v>
      </c>
      <c r="L176" s="47">
        <v>0.48110000000000003</v>
      </c>
      <c r="M176" s="47">
        <v>0.3034</v>
      </c>
      <c r="N176" s="47">
        <v>99.470600000000005</v>
      </c>
      <c r="O176" s="106">
        <v>783.8022108418686</v>
      </c>
    </row>
    <row r="177" spans="2:15">
      <c r="B177" t="s">
        <v>1285</v>
      </c>
      <c r="C177" t="s">
        <v>1216</v>
      </c>
      <c r="D177" s="47">
        <v>49.78</v>
      </c>
      <c r="E177" s="47">
        <v>3.02</v>
      </c>
      <c r="F177" s="47">
        <v>13.19</v>
      </c>
      <c r="G177" s="47">
        <v>13.95</v>
      </c>
      <c r="H177" s="47">
        <v>0.22470000000000001</v>
      </c>
      <c r="I177" s="47">
        <v>5.3</v>
      </c>
      <c r="J177" s="47">
        <v>9.92</v>
      </c>
      <c r="K177" s="47">
        <v>2.86</v>
      </c>
      <c r="L177" s="47">
        <v>0.45540000000000003</v>
      </c>
      <c r="M177" s="47">
        <v>0.37659999999999999</v>
      </c>
      <c r="N177" s="47">
        <v>99.076700000000002</v>
      </c>
      <c r="O177" s="106">
        <v>542.29340494629025</v>
      </c>
    </row>
    <row r="178" spans="2:15">
      <c r="B178" t="s">
        <v>1285</v>
      </c>
      <c r="C178" t="s">
        <v>1217</v>
      </c>
      <c r="D178" s="47">
        <v>50.94</v>
      </c>
      <c r="E178" s="47">
        <v>2.94</v>
      </c>
      <c r="F178" s="47">
        <v>13.34</v>
      </c>
      <c r="G178" s="47">
        <v>13.73</v>
      </c>
      <c r="H178" s="47">
        <v>0.22489999999999999</v>
      </c>
      <c r="I178" s="47">
        <v>5.14</v>
      </c>
      <c r="J178" s="47">
        <v>9.5399999999999991</v>
      </c>
      <c r="K178" s="47">
        <v>2.91</v>
      </c>
      <c r="L178" s="47">
        <v>0.4783</v>
      </c>
      <c r="M178" s="47">
        <v>0.3982</v>
      </c>
      <c r="N178" s="47">
        <v>99.641400000000019</v>
      </c>
      <c r="O178" s="106">
        <v>744.15151136647512</v>
      </c>
    </row>
    <row r="179" spans="2:15">
      <c r="B179" t="s">
        <v>1285</v>
      </c>
      <c r="C179" t="s">
        <v>1218</v>
      </c>
      <c r="D179" s="47">
        <v>50.07</v>
      </c>
      <c r="E179" s="47">
        <v>2.98</v>
      </c>
      <c r="F179" s="47">
        <v>13.13</v>
      </c>
      <c r="G179" s="47">
        <v>13.98</v>
      </c>
      <c r="H179" s="47">
        <v>0.22309999999999999</v>
      </c>
      <c r="I179" s="47">
        <v>5.26</v>
      </c>
      <c r="J179" s="47">
        <v>9.7899999999999991</v>
      </c>
      <c r="K179" s="47">
        <v>2.77</v>
      </c>
      <c r="L179" s="47">
        <v>0.45129999999999998</v>
      </c>
      <c r="M179" s="47">
        <v>0.34870000000000001</v>
      </c>
      <c r="N179" s="47">
        <v>99.003099999999989</v>
      </c>
      <c r="O179" s="106">
        <v>670.85779415438412</v>
      </c>
    </row>
    <row r="180" spans="2:15">
      <c r="B180" t="s">
        <v>1285</v>
      </c>
      <c r="C180" t="s">
        <v>1219</v>
      </c>
      <c r="D180" s="47">
        <v>50.14</v>
      </c>
      <c r="E180" s="47">
        <v>2.96</v>
      </c>
      <c r="F180" s="47">
        <v>13.24</v>
      </c>
      <c r="G180" s="47">
        <v>13.97</v>
      </c>
      <c r="H180" s="47">
        <v>0.22839999999999999</v>
      </c>
      <c r="I180" s="47">
        <v>5.0999999999999996</v>
      </c>
      <c r="J180" s="47">
        <v>9.75</v>
      </c>
      <c r="K180" s="47">
        <v>2.77</v>
      </c>
      <c r="L180" s="47">
        <v>0.44579999999999997</v>
      </c>
      <c r="M180" s="47">
        <v>0.26669999999999999</v>
      </c>
      <c r="N180" s="47">
        <v>98.870899999999992</v>
      </c>
      <c r="O180" s="106">
        <v>622.3958281289033</v>
      </c>
    </row>
    <row r="181" spans="2:15">
      <c r="B181" t="s">
        <v>1285</v>
      </c>
      <c r="C181" t="s">
        <v>1220</v>
      </c>
      <c r="D181" s="47">
        <v>49.8</v>
      </c>
      <c r="E181" s="47">
        <v>2.95</v>
      </c>
      <c r="F181" s="47">
        <v>13.11</v>
      </c>
      <c r="G181" s="47">
        <v>14.04</v>
      </c>
      <c r="H181" s="47">
        <v>0.20880000000000001</v>
      </c>
      <c r="I181" s="47">
        <v>5.33</v>
      </c>
      <c r="J181" s="47">
        <v>9.8800000000000008</v>
      </c>
      <c r="K181" s="47">
        <v>2.86</v>
      </c>
      <c r="L181" s="47">
        <v>0.47449999999999998</v>
      </c>
      <c r="M181" s="47">
        <v>0.36849999999999999</v>
      </c>
      <c r="N181" s="47">
        <v>99.021799999999999</v>
      </c>
      <c r="O181" s="106">
        <v>648.02860354733946</v>
      </c>
    </row>
    <row r="182" spans="2:15">
      <c r="B182" t="s">
        <v>1285</v>
      </c>
      <c r="C182" t="s">
        <v>1221</v>
      </c>
      <c r="D182" s="47">
        <v>50.04</v>
      </c>
      <c r="E182" s="47">
        <v>2.91</v>
      </c>
      <c r="F182" s="47">
        <v>13.24</v>
      </c>
      <c r="G182" s="47">
        <v>14.05</v>
      </c>
      <c r="H182" s="47">
        <v>0.20880000000000001</v>
      </c>
      <c r="I182" s="47">
        <v>5.19</v>
      </c>
      <c r="J182" s="47">
        <v>9.75</v>
      </c>
      <c r="K182" s="47">
        <v>2.85</v>
      </c>
      <c r="L182" s="47">
        <v>0.46210000000000001</v>
      </c>
      <c r="M182" s="47">
        <v>0.33079999999999998</v>
      </c>
      <c r="N182" s="47">
        <v>99.031699999999987</v>
      </c>
      <c r="O182" s="106">
        <v>644.42399450412177</v>
      </c>
    </row>
    <row r="183" spans="2:15">
      <c r="B183" t="s">
        <v>1285</v>
      </c>
      <c r="C183" t="s">
        <v>1222</v>
      </c>
      <c r="D183" s="47">
        <v>49.73</v>
      </c>
      <c r="E183" s="47">
        <v>2.92</v>
      </c>
      <c r="F183" s="47">
        <v>13.05</v>
      </c>
      <c r="G183" s="47">
        <v>14.07</v>
      </c>
      <c r="H183" s="47">
        <v>0.24329999999999999</v>
      </c>
      <c r="I183" s="47">
        <v>5.32</v>
      </c>
      <c r="J183" s="47">
        <v>9.68</v>
      </c>
      <c r="K183" s="47">
        <v>2.9</v>
      </c>
      <c r="L183" s="47">
        <v>0.48499999999999999</v>
      </c>
      <c r="M183" s="47">
        <v>0.26140000000000002</v>
      </c>
      <c r="N183" s="47">
        <v>98.659700000000015</v>
      </c>
      <c r="O183" s="106">
        <v>653.63577317012243</v>
      </c>
    </row>
    <row r="184" spans="2:15">
      <c r="B184" t="s">
        <v>1285</v>
      </c>
      <c r="C184" t="s">
        <v>1223</v>
      </c>
      <c r="D184" s="47">
        <v>49.85</v>
      </c>
      <c r="E184" s="47">
        <v>2.94</v>
      </c>
      <c r="F184" s="47">
        <v>13.1</v>
      </c>
      <c r="G184" s="47">
        <v>14.17</v>
      </c>
      <c r="H184" s="47">
        <v>0.21640000000000001</v>
      </c>
      <c r="I184" s="47">
        <v>5.3</v>
      </c>
      <c r="J184" s="47">
        <v>9.68</v>
      </c>
      <c r="K184" s="47">
        <v>2.79</v>
      </c>
      <c r="L184" s="47">
        <v>0.4194</v>
      </c>
      <c r="M184" s="47">
        <v>0.3513</v>
      </c>
      <c r="N184" s="47">
        <v>98.817099999999982</v>
      </c>
      <c r="O184" s="106">
        <v>658.84243067699219</v>
      </c>
    </row>
    <row r="185" spans="2:15">
      <c r="B185" t="s">
        <v>1285</v>
      </c>
      <c r="C185" t="s">
        <v>1224</v>
      </c>
      <c r="D185" s="47">
        <v>50.3</v>
      </c>
      <c r="E185" s="47">
        <v>2.96</v>
      </c>
      <c r="F185" s="47">
        <v>13.14</v>
      </c>
      <c r="G185" s="47">
        <v>14.06</v>
      </c>
      <c r="H185" s="47">
        <v>0.1827</v>
      </c>
      <c r="I185" s="47">
        <v>5.27</v>
      </c>
      <c r="J185" s="47">
        <v>9.7899999999999991</v>
      </c>
      <c r="K185" s="47">
        <v>2.9</v>
      </c>
      <c r="L185" s="47">
        <v>0.4516</v>
      </c>
      <c r="M185" s="47">
        <v>0.32440000000000002</v>
      </c>
      <c r="N185" s="47">
        <v>99.378699999999995</v>
      </c>
      <c r="O185" s="106">
        <v>530.67855358481131</v>
      </c>
    </row>
    <row r="186" spans="2:15">
      <c r="B186" t="s">
        <v>1285</v>
      </c>
      <c r="C186" t="s">
        <v>1225</v>
      </c>
      <c r="D186" s="47">
        <v>50.25</v>
      </c>
      <c r="E186" s="47">
        <v>2.96</v>
      </c>
      <c r="F186" s="47">
        <v>13.12</v>
      </c>
      <c r="G186" s="47">
        <v>14.14</v>
      </c>
      <c r="H186" s="47">
        <v>0.21909999999999999</v>
      </c>
      <c r="I186" s="47">
        <v>5.31</v>
      </c>
      <c r="J186" s="47">
        <v>9.74</v>
      </c>
      <c r="K186" s="47">
        <v>2.85</v>
      </c>
      <c r="L186" s="47">
        <v>0.46039999999999998</v>
      </c>
      <c r="M186" s="47">
        <v>0.31609999999999999</v>
      </c>
      <c r="N186" s="47">
        <v>99.365600000000001</v>
      </c>
      <c r="O186" s="106">
        <v>708.50593305021232</v>
      </c>
    </row>
    <row r="187" spans="2:15"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108" t="s">
        <v>1291</v>
      </c>
      <c r="O187" s="107">
        <v>647.46788658506125</v>
      </c>
    </row>
    <row r="188" spans="2:15"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106"/>
    </row>
    <row r="189" spans="2:15">
      <c r="B189" t="s">
        <v>1286</v>
      </c>
      <c r="C189" t="s">
        <v>1226</v>
      </c>
      <c r="D189" s="47">
        <v>49.71</v>
      </c>
      <c r="E189" s="47">
        <v>2.98</v>
      </c>
      <c r="F189" s="47">
        <v>13.26</v>
      </c>
      <c r="G189" s="47">
        <v>14.06</v>
      </c>
      <c r="H189" s="47">
        <v>0.2087</v>
      </c>
      <c r="I189" s="47">
        <v>5.27</v>
      </c>
      <c r="J189" s="47">
        <v>9.76</v>
      </c>
      <c r="K189" s="47">
        <v>2.76</v>
      </c>
      <c r="L189" s="47">
        <v>0.44230000000000003</v>
      </c>
      <c r="M189" s="47">
        <v>0.36399999999999999</v>
      </c>
      <c r="N189" s="47">
        <v>98.815000000000012</v>
      </c>
      <c r="O189" s="106">
        <v>616.78865850612033</v>
      </c>
    </row>
    <row r="190" spans="2:15">
      <c r="B190" t="s">
        <v>1286</v>
      </c>
      <c r="C190" t="s">
        <v>1227</v>
      </c>
      <c r="D190" s="47">
        <v>50.03</v>
      </c>
      <c r="E190" s="47">
        <v>2.92</v>
      </c>
      <c r="F190" s="47">
        <v>13.13</v>
      </c>
      <c r="G190" s="47">
        <v>14.18</v>
      </c>
      <c r="H190" s="47">
        <v>0.22919999999999999</v>
      </c>
      <c r="I190" s="47">
        <v>5.28</v>
      </c>
      <c r="J190" s="47">
        <v>9.91</v>
      </c>
      <c r="K190" s="47">
        <v>2.74</v>
      </c>
      <c r="L190" s="47">
        <v>0.44529999999999997</v>
      </c>
      <c r="M190" s="47">
        <v>0.2424</v>
      </c>
      <c r="N190" s="47">
        <v>99.106899999999996</v>
      </c>
      <c r="O190" s="106">
        <v>589.15332250811889</v>
      </c>
    </row>
    <row r="191" spans="2:15">
      <c r="B191" t="s">
        <v>1286</v>
      </c>
      <c r="C191" t="s">
        <v>1228</v>
      </c>
      <c r="D191" s="47">
        <v>49.12</v>
      </c>
      <c r="E191" s="47">
        <v>2.82</v>
      </c>
      <c r="F191" s="47">
        <v>12.99</v>
      </c>
      <c r="G191" s="47">
        <v>13.98</v>
      </c>
      <c r="H191" s="47">
        <v>0.2044</v>
      </c>
      <c r="I191" s="47">
        <v>5.29</v>
      </c>
      <c r="J191" s="47">
        <v>9.7799999999999994</v>
      </c>
      <c r="K191" s="47">
        <v>2.73</v>
      </c>
      <c r="L191" s="47">
        <v>0.43130000000000002</v>
      </c>
      <c r="M191" s="47">
        <v>0.3826</v>
      </c>
      <c r="N191" s="47">
        <v>97.728300000000004</v>
      </c>
      <c r="O191" s="106">
        <v>608.37790407194598</v>
      </c>
    </row>
    <row r="192" spans="2:15">
      <c r="B192" t="s">
        <v>1286</v>
      </c>
      <c r="C192" t="s">
        <v>1229</v>
      </c>
      <c r="D192" s="47">
        <v>49.84</v>
      </c>
      <c r="E192" s="47">
        <v>2.95</v>
      </c>
      <c r="F192" s="47">
        <v>13.25</v>
      </c>
      <c r="G192" s="47">
        <v>13.79</v>
      </c>
      <c r="H192" s="47">
        <v>0.20749999999999999</v>
      </c>
      <c r="I192" s="47">
        <v>5.32</v>
      </c>
      <c r="J192" s="47">
        <v>9.67</v>
      </c>
      <c r="K192" s="47">
        <v>2.82</v>
      </c>
      <c r="L192" s="47">
        <v>0.47570000000000001</v>
      </c>
      <c r="M192" s="47">
        <v>0.31979999999999997</v>
      </c>
      <c r="N192" s="47">
        <v>98.643000000000015</v>
      </c>
      <c r="O192" s="106">
        <v>550.30364726455161</v>
      </c>
    </row>
    <row r="193" spans="2:15">
      <c r="B193" t="s">
        <v>1286</v>
      </c>
      <c r="C193" t="s">
        <v>1230</v>
      </c>
      <c r="D193" s="47">
        <v>50.03</v>
      </c>
      <c r="E193" s="47">
        <v>2.93</v>
      </c>
      <c r="F193" s="47">
        <v>13.03</v>
      </c>
      <c r="G193" s="47">
        <v>13.96</v>
      </c>
      <c r="H193" s="47">
        <v>0.21679999999999999</v>
      </c>
      <c r="I193" s="47">
        <v>5.23</v>
      </c>
      <c r="J193" s="47">
        <v>9.76</v>
      </c>
      <c r="K193" s="47">
        <v>2.91</v>
      </c>
      <c r="L193" s="47">
        <v>0.46050000000000002</v>
      </c>
      <c r="M193" s="47">
        <v>0.3115</v>
      </c>
      <c r="N193" s="47">
        <v>98.838799999999992</v>
      </c>
      <c r="O193" s="106">
        <v>605.5743192605546</v>
      </c>
    </row>
    <row r="194" spans="2:15">
      <c r="N194" s="53" t="s">
        <v>1291</v>
      </c>
      <c r="O194" s="107">
        <v>594.03957032225821</v>
      </c>
    </row>
    <row r="195" spans="2:15">
      <c r="O195" s="47"/>
    </row>
    <row r="196" spans="2:15">
      <c r="O196" s="47"/>
    </row>
    <row r="197" spans="2:15">
      <c r="B197" t="s">
        <v>1282</v>
      </c>
      <c r="C197" t="s">
        <v>1231</v>
      </c>
      <c r="D197" s="47">
        <v>49.78</v>
      </c>
      <c r="E197" s="47">
        <v>3.24</v>
      </c>
      <c r="F197" s="47">
        <v>12.62</v>
      </c>
      <c r="G197" s="47">
        <v>14.56</v>
      </c>
      <c r="H197" s="47">
        <v>0.2414</v>
      </c>
      <c r="I197" s="47">
        <v>5.03</v>
      </c>
      <c r="J197" s="47">
        <v>9.65</v>
      </c>
      <c r="K197" s="47">
        <v>2.1800000000000002</v>
      </c>
      <c r="L197" s="47">
        <v>0.47360000000000002</v>
      </c>
      <c r="M197" s="47">
        <v>0.41439999999999999</v>
      </c>
      <c r="N197" s="47">
        <v>98.18940000000002</v>
      </c>
      <c r="O197" s="106">
        <v>449.37459405445912</v>
      </c>
    </row>
    <row r="198" spans="2:15">
      <c r="B198" t="s">
        <v>1282</v>
      </c>
      <c r="C198" t="s">
        <v>1232</v>
      </c>
      <c r="D198" s="47">
        <v>49.86</v>
      </c>
      <c r="E198" s="47">
        <v>3.19</v>
      </c>
      <c r="F198" s="47">
        <v>12.78</v>
      </c>
      <c r="G198" s="47">
        <v>14.76</v>
      </c>
      <c r="H198" s="47">
        <v>0.2576</v>
      </c>
      <c r="I198" s="47">
        <v>5.05</v>
      </c>
      <c r="J198" s="47">
        <v>9.84</v>
      </c>
      <c r="K198" s="47">
        <v>2.12</v>
      </c>
      <c r="L198" s="47">
        <v>0.47670000000000001</v>
      </c>
      <c r="M198" s="47">
        <v>0.35120000000000001</v>
      </c>
      <c r="N198" s="47">
        <v>98.685500000000005</v>
      </c>
      <c r="O198" s="106">
        <v>483.41812390706968</v>
      </c>
    </row>
    <row r="199" spans="2:15">
      <c r="B199" t="s">
        <v>1282</v>
      </c>
      <c r="C199" t="s">
        <v>1233</v>
      </c>
      <c r="D199" s="47">
        <v>50.17</v>
      </c>
      <c r="E199" s="47">
        <v>3.33</v>
      </c>
      <c r="F199" s="47">
        <v>12.47</v>
      </c>
      <c r="G199" s="47">
        <v>14.85</v>
      </c>
      <c r="H199" s="47">
        <v>0.20100000000000001</v>
      </c>
      <c r="I199" s="47">
        <v>5.0999999999999996</v>
      </c>
      <c r="J199" s="47">
        <v>9.85</v>
      </c>
      <c r="K199" s="47">
        <v>2.08</v>
      </c>
      <c r="L199" s="47">
        <v>0.50309999999999999</v>
      </c>
      <c r="M199" s="47">
        <v>0.35580000000000001</v>
      </c>
      <c r="N199" s="47">
        <v>98.909899999999979</v>
      </c>
      <c r="O199" s="106">
        <v>448.97408193854608</v>
      </c>
    </row>
    <row r="200" spans="2:15">
      <c r="B200" t="s">
        <v>1282</v>
      </c>
      <c r="C200" t="s">
        <v>1234</v>
      </c>
      <c r="D200" s="47">
        <v>50.33</v>
      </c>
      <c r="E200" s="47">
        <v>3.14</v>
      </c>
      <c r="F200" s="47">
        <v>12.53</v>
      </c>
      <c r="G200" s="47">
        <v>14.85</v>
      </c>
      <c r="H200" s="47">
        <v>0.24349999999999999</v>
      </c>
      <c r="I200" s="47">
        <v>5.13</v>
      </c>
      <c r="J200" s="47">
        <v>9.8800000000000008</v>
      </c>
      <c r="K200" s="47">
        <v>2.11</v>
      </c>
      <c r="L200" s="47">
        <v>0.50009999999999999</v>
      </c>
      <c r="M200" s="47">
        <v>0.44690000000000002</v>
      </c>
      <c r="N200" s="47">
        <v>99.160499999999985</v>
      </c>
      <c r="O200" s="106">
        <v>473.40532100924304</v>
      </c>
    </row>
    <row r="201" spans="2:15">
      <c r="B201" t="s">
        <v>1282</v>
      </c>
      <c r="C201" t="s">
        <v>1235</v>
      </c>
      <c r="D201" s="47">
        <v>50.16</v>
      </c>
      <c r="E201" s="47">
        <v>3.21</v>
      </c>
      <c r="F201" s="47">
        <v>12.77</v>
      </c>
      <c r="G201" s="47">
        <v>14.83</v>
      </c>
      <c r="H201" s="47">
        <v>0.23910000000000001</v>
      </c>
      <c r="I201" s="47">
        <v>5.08</v>
      </c>
      <c r="J201" s="47">
        <v>9.7799999999999994</v>
      </c>
      <c r="K201" s="47">
        <v>2.12</v>
      </c>
      <c r="L201" s="47">
        <v>0.49440000000000001</v>
      </c>
      <c r="M201" s="47">
        <v>0.36830000000000002</v>
      </c>
      <c r="N201" s="47">
        <v>99.0518</v>
      </c>
      <c r="O201" s="106">
        <v>467.79815138646012</v>
      </c>
    </row>
    <row r="202" spans="2:15">
      <c r="B202" t="s">
        <v>1282</v>
      </c>
      <c r="C202" t="s">
        <v>1236</v>
      </c>
      <c r="D202" s="47">
        <v>49.83</v>
      </c>
      <c r="E202" s="47">
        <v>3.17</v>
      </c>
      <c r="F202" s="47">
        <v>12.6</v>
      </c>
      <c r="G202" s="47">
        <v>14.68</v>
      </c>
      <c r="H202" s="47">
        <v>0.2445</v>
      </c>
      <c r="I202" s="47">
        <v>5.07</v>
      </c>
      <c r="J202" s="47">
        <v>9.74</v>
      </c>
      <c r="K202" s="47">
        <v>2.23</v>
      </c>
      <c r="L202" s="47">
        <v>0.53690000000000004</v>
      </c>
      <c r="M202" s="47">
        <v>0.37380000000000002</v>
      </c>
      <c r="N202" s="47">
        <v>98.475200000000015</v>
      </c>
      <c r="O202" s="106">
        <v>477.81095428428677</v>
      </c>
    </row>
    <row r="203" spans="2:15">
      <c r="B203" t="s">
        <v>1282</v>
      </c>
      <c r="C203" t="s">
        <v>1237</v>
      </c>
      <c r="D203" s="47">
        <v>50.1</v>
      </c>
      <c r="E203" s="47">
        <v>3.23</v>
      </c>
      <c r="F203" s="47">
        <v>12.64</v>
      </c>
      <c r="G203" s="47">
        <v>14.67</v>
      </c>
      <c r="H203" s="47">
        <v>0.23680000000000001</v>
      </c>
      <c r="I203" s="47">
        <v>5.16</v>
      </c>
      <c r="J203" s="47">
        <v>9.84</v>
      </c>
      <c r="K203" s="47">
        <v>2.1</v>
      </c>
      <c r="L203" s="47">
        <v>0.4924</v>
      </c>
      <c r="M203" s="47">
        <v>0.3513</v>
      </c>
      <c r="N203" s="47">
        <v>98.820499999999996</v>
      </c>
      <c r="O203" s="106">
        <v>419.73669747689229</v>
      </c>
    </row>
    <row r="204" spans="2:15">
      <c r="B204" t="s">
        <v>1282</v>
      </c>
      <c r="C204" t="s">
        <v>1238</v>
      </c>
      <c r="D204" s="47">
        <v>50.16</v>
      </c>
      <c r="E204" s="47">
        <v>3.24</v>
      </c>
      <c r="F204" s="47">
        <v>12.58</v>
      </c>
      <c r="G204" s="47">
        <v>14.94</v>
      </c>
      <c r="H204" s="47">
        <v>0.22389999999999999</v>
      </c>
      <c r="I204" s="47">
        <v>5.0599999999999996</v>
      </c>
      <c r="J204" s="47">
        <v>9.8000000000000007</v>
      </c>
      <c r="K204" s="47">
        <v>2.14</v>
      </c>
      <c r="L204" s="47">
        <v>0.45829999999999999</v>
      </c>
      <c r="M204" s="47">
        <v>0.33839999999999998</v>
      </c>
      <c r="N204" s="47">
        <v>98.940599999999989</v>
      </c>
      <c r="O204" s="106">
        <v>450.17561828628527</v>
      </c>
    </row>
    <row r="205" spans="2:15">
      <c r="B205" t="s">
        <v>1282</v>
      </c>
      <c r="C205" t="s">
        <v>1239</v>
      </c>
      <c r="D205" s="47">
        <v>50.1</v>
      </c>
      <c r="E205" s="47">
        <v>3.19</v>
      </c>
      <c r="F205" s="47">
        <v>12.76</v>
      </c>
      <c r="G205" s="47">
        <v>14.76</v>
      </c>
      <c r="H205" s="47">
        <v>0.25890000000000002</v>
      </c>
      <c r="I205" s="47">
        <v>5.09</v>
      </c>
      <c r="J205" s="47">
        <v>9.67</v>
      </c>
      <c r="K205" s="47">
        <v>2.12</v>
      </c>
      <c r="L205" s="47">
        <v>0.46189999999999998</v>
      </c>
      <c r="M205" s="47">
        <v>0.37630000000000002</v>
      </c>
      <c r="N205" s="47">
        <v>98.787100000000009</v>
      </c>
      <c r="O205" s="106">
        <v>440.56332750437167</v>
      </c>
    </row>
    <row r="206" spans="2:15">
      <c r="B206" t="s">
        <v>1282</v>
      </c>
      <c r="C206" t="s">
        <v>1240</v>
      </c>
      <c r="D206" s="47">
        <v>49.93</v>
      </c>
      <c r="E206" s="47">
        <v>3.12</v>
      </c>
      <c r="F206" s="47">
        <v>12.54</v>
      </c>
      <c r="G206" s="47">
        <v>14.3</v>
      </c>
      <c r="H206" s="47">
        <v>0.2591</v>
      </c>
      <c r="I206" s="47">
        <v>5.1100000000000003</v>
      </c>
      <c r="J206" s="47">
        <v>9.57</v>
      </c>
      <c r="K206" s="47">
        <v>2.5299999999999998</v>
      </c>
      <c r="L206" s="47">
        <v>0.46860000000000002</v>
      </c>
      <c r="M206" s="47">
        <v>0.35770000000000002</v>
      </c>
      <c r="N206" s="47">
        <v>98.185400000000001</v>
      </c>
      <c r="O206" s="106">
        <v>458.98688483637272</v>
      </c>
    </row>
    <row r="207" spans="2:15">
      <c r="B207" t="s">
        <v>1282</v>
      </c>
      <c r="C207" t="s">
        <v>1241</v>
      </c>
      <c r="D207" s="47">
        <v>51.09</v>
      </c>
      <c r="E207" s="47">
        <v>3.22</v>
      </c>
      <c r="F207" s="47">
        <v>12.86</v>
      </c>
      <c r="G207" s="47">
        <v>13.92</v>
      </c>
      <c r="H207" s="47">
        <v>0.21840000000000001</v>
      </c>
      <c r="I207" s="47">
        <v>4.8899999999999997</v>
      </c>
      <c r="J207" s="47">
        <v>9.51</v>
      </c>
      <c r="K207" s="47">
        <v>3.08</v>
      </c>
      <c r="L207" s="47">
        <v>0.50609999999999999</v>
      </c>
      <c r="M207" s="47">
        <v>0.35289999999999999</v>
      </c>
      <c r="N207" s="47">
        <v>99.647400000000019</v>
      </c>
      <c r="O207" s="106">
        <v>416.93311266550086</v>
      </c>
    </row>
    <row r="208" spans="2:15">
      <c r="B208" t="s">
        <v>1282</v>
      </c>
      <c r="C208" t="s">
        <v>1242</v>
      </c>
      <c r="D208" s="47">
        <v>50.76</v>
      </c>
      <c r="E208" s="47">
        <v>3.2</v>
      </c>
      <c r="F208" s="47">
        <v>12.95</v>
      </c>
      <c r="G208" s="47">
        <v>14.21</v>
      </c>
      <c r="H208" s="47">
        <v>0</v>
      </c>
      <c r="I208" s="47">
        <v>4.8899999999999997</v>
      </c>
      <c r="J208" s="47">
        <v>9.59</v>
      </c>
      <c r="K208" s="47">
        <v>2.76</v>
      </c>
      <c r="L208" s="47">
        <v>0.4738</v>
      </c>
      <c r="M208" s="47">
        <v>0.32779999999999998</v>
      </c>
      <c r="N208" s="47">
        <v>99.161600000000007</v>
      </c>
      <c r="O208" s="106">
        <v>482.61709967524354</v>
      </c>
    </row>
    <row r="209" spans="2:15">
      <c r="B209" t="s">
        <v>1282</v>
      </c>
      <c r="C209" t="s">
        <v>1243</v>
      </c>
      <c r="D209" s="47">
        <v>50.78</v>
      </c>
      <c r="E209" s="47">
        <v>3.3</v>
      </c>
      <c r="F209" s="47">
        <v>12.96</v>
      </c>
      <c r="G209" s="47">
        <v>14.36</v>
      </c>
      <c r="H209" s="47">
        <v>0.22620000000000001</v>
      </c>
      <c r="I209" s="47">
        <v>4.87</v>
      </c>
      <c r="J209" s="47">
        <v>9.5500000000000007</v>
      </c>
      <c r="K209" s="47">
        <v>2.84</v>
      </c>
      <c r="L209" s="47">
        <v>0.49180000000000001</v>
      </c>
      <c r="M209" s="47">
        <v>0.41810000000000003</v>
      </c>
      <c r="N209" s="47">
        <v>99.796099999999996</v>
      </c>
      <c r="O209" s="106">
        <v>532.68111416437671</v>
      </c>
    </row>
    <row r="210" spans="2:15">
      <c r="B210" t="s">
        <v>1282</v>
      </c>
      <c r="C210" t="s">
        <v>1244</v>
      </c>
      <c r="D210" s="47">
        <v>49.87</v>
      </c>
      <c r="E210" s="47">
        <v>3.09</v>
      </c>
      <c r="F210" s="47">
        <v>12.71</v>
      </c>
      <c r="G210" s="47">
        <v>14.49</v>
      </c>
      <c r="H210" s="47">
        <v>0.2303</v>
      </c>
      <c r="I210" s="47">
        <v>4.9400000000000004</v>
      </c>
      <c r="J210" s="47">
        <v>9.84</v>
      </c>
      <c r="K210" s="47">
        <v>2.44</v>
      </c>
      <c r="L210" s="47">
        <v>0.48670000000000002</v>
      </c>
      <c r="M210" s="47">
        <v>0.34350000000000003</v>
      </c>
      <c r="N210" s="47">
        <v>98.440499999999986</v>
      </c>
      <c r="O210" s="106">
        <v>466.59661503872093</v>
      </c>
    </row>
    <row r="211" spans="2:15">
      <c r="B211" t="s">
        <v>1282</v>
      </c>
      <c r="C211" t="s">
        <v>1245</v>
      </c>
      <c r="D211" s="47">
        <v>50.58</v>
      </c>
      <c r="E211" s="47">
        <v>3.2</v>
      </c>
      <c r="F211" s="47">
        <v>12.72</v>
      </c>
      <c r="G211" s="47">
        <v>14.6</v>
      </c>
      <c r="H211" s="47">
        <v>0.24990000000000001</v>
      </c>
      <c r="I211" s="47">
        <v>5.03</v>
      </c>
      <c r="J211" s="47">
        <v>9.73</v>
      </c>
      <c r="K211" s="47">
        <v>2.65</v>
      </c>
      <c r="L211" s="47">
        <v>0.49220000000000003</v>
      </c>
      <c r="M211" s="47">
        <v>0.37259999999999999</v>
      </c>
      <c r="N211" s="47">
        <v>99.624700000000004</v>
      </c>
      <c r="O211" s="106">
        <v>467.39763927054707</v>
      </c>
    </row>
    <row r="212" spans="2:15">
      <c r="B212" t="s">
        <v>1282</v>
      </c>
      <c r="C212" t="s">
        <v>1246</v>
      </c>
      <c r="D212" s="47">
        <v>50.41</v>
      </c>
      <c r="E212" s="47">
        <v>3.18</v>
      </c>
      <c r="F212" s="47">
        <v>12.87</v>
      </c>
      <c r="G212" s="47">
        <v>14.8</v>
      </c>
      <c r="H212" s="47">
        <v>0.24399999999999999</v>
      </c>
      <c r="I212" s="47">
        <v>5.1100000000000003</v>
      </c>
      <c r="J212" s="47">
        <v>9.81</v>
      </c>
      <c r="K212" s="47">
        <v>2.08</v>
      </c>
      <c r="L212" s="47">
        <v>0.50829999999999997</v>
      </c>
      <c r="M212" s="47">
        <v>0.37719999999999998</v>
      </c>
      <c r="N212" s="47">
        <v>99.389499999999998</v>
      </c>
      <c r="O212" s="106">
        <v>491.42836622533099</v>
      </c>
    </row>
    <row r="213" spans="2:15">
      <c r="B213" t="s">
        <v>1282</v>
      </c>
      <c r="C213" t="s">
        <v>1247</v>
      </c>
      <c r="D213" s="47">
        <v>49.74</v>
      </c>
      <c r="E213" s="47">
        <v>3.18</v>
      </c>
      <c r="F213" s="47">
        <v>12.78</v>
      </c>
      <c r="G213" s="47">
        <v>14.91</v>
      </c>
      <c r="H213" s="47">
        <v>0.221</v>
      </c>
      <c r="I213" s="47">
        <v>5.1100000000000003</v>
      </c>
      <c r="J213" s="47">
        <v>9.7100000000000009</v>
      </c>
      <c r="K213" s="47">
        <v>2.15</v>
      </c>
      <c r="L213" s="47">
        <v>0.48070000000000002</v>
      </c>
      <c r="M213" s="47">
        <v>0.33179999999999998</v>
      </c>
      <c r="N213" s="47">
        <v>98.613500000000016</v>
      </c>
      <c r="O213" s="106">
        <v>491.82887834124404</v>
      </c>
    </row>
    <row r="214" spans="2:15">
      <c r="B214" t="s">
        <v>1282</v>
      </c>
      <c r="C214" t="s">
        <v>1248</v>
      </c>
      <c r="D214" s="47">
        <v>50.3</v>
      </c>
      <c r="E214" s="47">
        <v>3.18</v>
      </c>
      <c r="F214" s="47">
        <v>12.38</v>
      </c>
      <c r="G214" s="47">
        <v>14.77</v>
      </c>
      <c r="H214" s="47">
        <v>0.27779999999999999</v>
      </c>
      <c r="I214" s="47">
        <v>5.09</v>
      </c>
      <c r="J214" s="47">
        <v>9.66</v>
      </c>
      <c r="K214" s="47">
        <v>2.19</v>
      </c>
      <c r="L214" s="47">
        <v>0.48959999999999998</v>
      </c>
      <c r="M214" s="47">
        <v>0.36330000000000001</v>
      </c>
      <c r="N214" s="47">
        <v>98.700699999999983</v>
      </c>
      <c r="O214" s="106">
        <v>510.25243567324515</v>
      </c>
    </row>
    <row r="215" spans="2:15">
      <c r="B215" t="s">
        <v>1282</v>
      </c>
      <c r="C215" t="s">
        <v>1249</v>
      </c>
      <c r="D215" s="47">
        <v>50.25</v>
      </c>
      <c r="E215" s="47">
        <v>3.21</v>
      </c>
      <c r="F215" s="47">
        <v>12.83</v>
      </c>
      <c r="G215" s="47">
        <v>14.92</v>
      </c>
      <c r="H215" s="47">
        <v>0.21679999999999999</v>
      </c>
      <c r="I215" s="47">
        <v>5.07</v>
      </c>
      <c r="J215" s="47">
        <v>9.77</v>
      </c>
      <c r="K215" s="47">
        <v>2.19</v>
      </c>
      <c r="L215" s="47">
        <v>0.50290000000000001</v>
      </c>
      <c r="M215" s="47">
        <v>0.34689999999999999</v>
      </c>
      <c r="N215" s="47">
        <v>99.306600000000003</v>
      </c>
      <c r="O215" s="106">
        <v>478.61197851611291</v>
      </c>
    </row>
    <row r="216" spans="2:15">
      <c r="B216" t="s">
        <v>1282</v>
      </c>
      <c r="C216" t="s">
        <v>1250</v>
      </c>
      <c r="D216" s="47">
        <v>50.24</v>
      </c>
      <c r="E216" s="47">
        <v>3.14</v>
      </c>
      <c r="F216" s="47">
        <v>12.84</v>
      </c>
      <c r="G216" s="47">
        <v>14.77</v>
      </c>
      <c r="H216" s="47">
        <v>0.20780000000000001</v>
      </c>
      <c r="I216" s="47">
        <v>5.03</v>
      </c>
      <c r="J216" s="47">
        <v>9.66</v>
      </c>
      <c r="K216" s="47">
        <v>2.13</v>
      </c>
      <c r="L216" s="47">
        <v>0.49049999999999999</v>
      </c>
      <c r="M216" s="47">
        <v>0.3579</v>
      </c>
      <c r="N216" s="47">
        <v>98.866199999999992</v>
      </c>
      <c r="O216" s="106">
        <v>380.08599800149887</v>
      </c>
    </row>
    <row r="217" spans="2:15">
      <c r="B217" t="s">
        <v>1282</v>
      </c>
      <c r="C217" t="s">
        <v>1251</v>
      </c>
      <c r="D217" s="47">
        <v>49.98</v>
      </c>
      <c r="E217" s="47">
        <v>3.14</v>
      </c>
      <c r="F217" s="47">
        <v>12.66</v>
      </c>
      <c r="G217" s="47">
        <v>14.84</v>
      </c>
      <c r="H217" s="47">
        <v>0.2044</v>
      </c>
      <c r="I217" s="47">
        <v>5.0999999999999996</v>
      </c>
      <c r="J217" s="47">
        <v>9.7899999999999991</v>
      </c>
      <c r="K217" s="47">
        <v>2.59</v>
      </c>
      <c r="L217" s="47">
        <v>0.49440000000000001</v>
      </c>
      <c r="M217" s="47">
        <v>0.34589999999999999</v>
      </c>
      <c r="N217" s="47">
        <v>99.144700000000014</v>
      </c>
      <c r="O217" s="106">
        <v>445.3694728953285</v>
      </c>
    </row>
    <row r="218" spans="2:15">
      <c r="B218" t="s">
        <v>1282</v>
      </c>
      <c r="C218" t="s">
        <v>1252</v>
      </c>
      <c r="D218" s="47">
        <v>50.22</v>
      </c>
      <c r="E218" s="47">
        <v>3.18</v>
      </c>
      <c r="F218" s="47">
        <v>12.62</v>
      </c>
      <c r="G218" s="47">
        <v>14.78</v>
      </c>
      <c r="H218" s="47">
        <v>0.23089999999999999</v>
      </c>
      <c r="I218" s="47">
        <v>4.9800000000000004</v>
      </c>
      <c r="J218" s="47">
        <v>9.81</v>
      </c>
      <c r="K218" s="47">
        <v>2.4500000000000002</v>
      </c>
      <c r="L218" s="47">
        <v>0.49919999999999998</v>
      </c>
      <c r="M218" s="47">
        <v>0.40079999999999999</v>
      </c>
      <c r="N218" s="47">
        <v>99.170900000000017</v>
      </c>
      <c r="O218" s="106">
        <v>503.04321758680987</v>
      </c>
    </row>
    <row r="219" spans="2:15">
      <c r="B219" t="s">
        <v>1282</v>
      </c>
      <c r="C219" t="s">
        <v>1253</v>
      </c>
      <c r="D219" s="47">
        <v>50.54</v>
      </c>
      <c r="E219" s="47">
        <v>3.21</v>
      </c>
      <c r="F219" s="47">
        <v>12.69</v>
      </c>
      <c r="G219" s="47">
        <v>14.73</v>
      </c>
      <c r="H219" s="47">
        <v>0.24510000000000001</v>
      </c>
      <c r="I219" s="47">
        <v>4.97</v>
      </c>
      <c r="J219" s="47">
        <v>9.7200000000000006</v>
      </c>
      <c r="K219" s="47">
        <v>2.4700000000000002</v>
      </c>
      <c r="L219" s="47">
        <v>0.51229999999999998</v>
      </c>
      <c r="M219" s="47">
        <v>0.40760000000000002</v>
      </c>
      <c r="N219" s="47">
        <v>99.49499999999999</v>
      </c>
      <c r="O219" s="106">
        <v>414.53003997002247</v>
      </c>
    </row>
    <row r="220" spans="2:15">
      <c r="B220" t="s">
        <v>1282</v>
      </c>
      <c r="C220" t="s">
        <v>1254</v>
      </c>
      <c r="D220" s="47">
        <v>50</v>
      </c>
      <c r="E220" s="47">
        <v>3.12</v>
      </c>
      <c r="F220" s="47">
        <v>12.68</v>
      </c>
      <c r="G220" s="47">
        <v>15.01</v>
      </c>
      <c r="H220" s="47">
        <v>0.2291</v>
      </c>
      <c r="I220" s="47">
        <v>5.12</v>
      </c>
      <c r="J220" s="47">
        <v>9.66</v>
      </c>
      <c r="K220" s="47">
        <v>2.4700000000000002</v>
      </c>
      <c r="L220" s="47">
        <v>0.49719999999999998</v>
      </c>
      <c r="M220" s="47">
        <v>0.3584</v>
      </c>
      <c r="N220" s="47">
        <v>99.144700000000014</v>
      </c>
      <c r="O220" s="106">
        <v>440.16281538845863</v>
      </c>
    </row>
    <row r="221" spans="2:15">
      <c r="B221" t="s">
        <v>1282</v>
      </c>
      <c r="C221" t="s">
        <v>1255</v>
      </c>
      <c r="D221" s="47">
        <v>50.05</v>
      </c>
      <c r="E221" s="47">
        <v>3.26</v>
      </c>
      <c r="F221" s="47">
        <v>12.39</v>
      </c>
      <c r="G221" s="47">
        <v>15.03</v>
      </c>
      <c r="H221" s="47">
        <v>0.22950000000000001</v>
      </c>
      <c r="I221" s="47">
        <v>5.03</v>
      </c>
      <c r="J221" s="47">
        <v>9.92</v>
      </c>
      <c r="K221" s="47">
        <v>2.36</v>
      </c>
      <c r="L221" s="47">
        <v>0.48549999999999999</v>
      </c>
      <c r="M221" s="47">
        <v>0.39029999999999998</v>
      </c>
      <c r="N221" s="47">
        <v>99.145299999999992</v>
      </c>
      <c r="O221" s="106">
        <v>482.21658755933049</v>
      </c>
    </row>
    <row r="222" spans="2:15">
      <c r="N222" s="53" t="s">
        <v>1291</v>
      </c>
      <c r="O222" s="107">
        <v>462.95996502623041</v>
      </c>
    </row>
    <row r="223" spans="2:15">
      <c r="O223" s="47"/>
    </row>
    <row r="224" spans="2:15">
      <c r="B224" t="s">
        <v>1287</v>
      </c>
      <c r="C224" t="s">
        <v>1256</v>
      </c>
      <c r="D224" s="47">
        <v>50.31</v>
      </c>
      <c r="E224" s="47">
        <v>3.2</v>
      </c>
      <c r="F224" s="47">
        <v>12.79</v>
      </c>
      <c r="G224" s="47">
        <v>14.99</v>
      </c>
      <c r="H224" s="47">
        <v>0.23280000000000001</v>
      </c>
      <c r="I224" s="47">
        <v>5.13</v>
      </c>
      <c r="J224" s="47">
        <v>9.89</v>
      </c>
      <c r="K224" s="47">
        <v>2.4700000000000002</v>
      </c>
      <c r="L224" s="47">
        <v>0.48920000000000002</v>
      </c>
      <c r="M224" s="47">
        <v>0.3226</v>
      </c>
      <c r="N224" s="47">
        <v>99.82459999999999</v>
      </c>
      <c r="O224" s="106">
        <v>478.61197851611291</v>
      </c>
    </row>
    <row r="225" spans="2:15">
      <c r="B225" t="s">
        <v>1287</v>
      </c>
      <c r="C225" t="s">
        <v>1257</v>
      </c>
      <c r="D225" s="47">
        <v>49.91</v>
      </c>
      <c r="E225" s="47">
        <v>3.16</v>
      </c>
      <c r="F225" s="47">
        <v>12.68</v>
      </c>
      <c r="G225" s="47">
        <v>14.33</v>
      </c>
      <c r="H225" s="47">
        <v>0.2228</v>
      </c>
      <c r="I225" s="47">
        <v>5.16</v>
      </c>
      <c r="J225" s="47">
        <v>9.6</v>
      </c>
      <c r="K225" s="47">
        <v>2.64</v>
      </c>
      <c r="L225" s="47">
        <v>0.47089999999999999</v>
      </c>
      <c r="M225" s="47">
        <v>0.36380000000000001</v>
      </c>
      <c r="N225" s="47">
        <v>98.537499999999994</v>
      </c>
      <c r="O225" s="106">
        <v>419.73669747689229</v>
      </c>
    </row>
    <row r="226" spans="2:15">
      <c r="B226" t="s">
        <v>1287</v>
      </c>
      <c r="C226" t="s">
        <v>1258</v>
      </c>
      <c r="D226" s="47">
        <v>49.89</v>
      </c>
      <c r="E226" s="47">
        <v>3.15</v>
      </c>
      <c r="F226" s="47">
        <v>12.51</v>
      </c>
      <c r="G226" s="47">
        <v>14.7</v>
      </c>
      <c r="H226" s="47">
        <v>0.22489999999999999</v>
      </c>
      <c r="I226" s="47">
        <v>5.03</v>
      </c>
      <c r="J226" s="47">
        <v>9.85</v>
      </c>
      <c r="K226" s="47">
        <v>2.36</v>
      </c>
      <c r="L226" s="47">
        <v>0.52170000000000005</v>
      </c>
      <c r="M226" s="47">
        <v>0.36969999999999997</v>
      </c>
      <c r="N226" s="47">
        <v>98.60629999999999</v>
      </c>
      <c r="O226" s="106">
        <v>450.97664251811142</v>
      </c>
    </row>
    <row r="227" spans="2:15">
      <c r="B227" t="s">
        <v>1287</v>
      </c>
      <c r="C227" t="s">
        <v>1259</v>
      </c>
      <c r="D227" s="47">
        <v>49.87</v>
      </c>
      <c r="E227" s="47">
        <v>3.14</v>
      </c>
      <c r="F227" s="47">
        <v>12.61</v>
      </c>
      <c r="G227" s="47">
        <v>14.59</v>
      </c>
      <c r="H227" s="47">
        <v>0.2457</v>
      </c>
      <c r="I227" s="47">
        <v>5.05</v>
      </c>
      <c r="J227" s="47">
        <v>9.67</v>
      </c>
      <c r="K227" s="47">
        <v>2.56</v>
      </c>
      <c r="L227" s="47">
        <v>0.47420000000000001</v>
      </c>
      <c r="M227" s="47">
        <v>0.31919999999999998</v>
      </c>
      <c r="N227" s="47">
        <v>98.5291</v>
      </c>
      <c r="O227" s="106">
        <v>460.98944541593801</v>
      </c>
    </row>
    <row r="228" spans="2:15">
      <c r="B228" t="s">
        <v>1287</v>
      </c>
      <c r="C228" t="s">
        <v>1260</v>
      </c>
      <c r="D228" s="47">
        <v>49.96</v>
      </c>
      <c r="E228" s="47">
        <v>3.27</v>
      </c>
      <c r="F228" s="47">
        <v>12.63</v>
      </c>
      <c r="G228" s="47">
        <v>15.01</v>
      </c>
      <c r="H228" s="47">
        <v>0.2056</v>
      </c>
      <c r="I228" s="47">
        <v>5.0999999999999996</v>
      </c>
      <c r="J228" s="47">
        <v>9.69</v>
      </c>
      <c r="K228" s="47">
        <v>2.4300000000000002</v>
      </c>
      <c r="L228" s="47">
        <v>0.51519999999999999</v>
      </c>
      <c r="M228" s="47">
        <v>0.34899999999999998</v>
      </c>
      <c r="N228" s="47">
        <v>99.159800000000004</v>
      </c>
      <c r="O228" s="106">
        <v>498.63758431176615</v>
      </c>
    </row>
    <row r="229" spans="2:15">
      <c r="B229" t="s">
        <v>1287</v>
      </c>
      <c r="C229" t="s">
        <v>1261</v>
      </c>
      <c r="D229" s="47">
        <v>50.2</v>
      </c>
      <c r="E229" s="47">
        <v>3.2</v>
      </c>
      <c r="F229" s="47">
        <v>12.72</v>
      </c>
      <c r="G229" s="47">
        <v>14.74</v>
      </c>
      <c r="H229" s="47">
        <v>0.23760000000000001</v>
      </c>
      <c r="I229" s="47">
        <v>5.0999999999999996</v>
      </c>
      <c r="J229" s="47">
        <v>9.81</v>
      </c>
      <c r="K229" s="47">
        <v>2.8</v>
      </c>
      <c r="L229" s="47">
        <v>0.49280000000000002</v>
      </c>
      <c r="M229" s="47">
        <v>0.36609999999999998</v>
      </c>
      <c r="N229" s="47">
        <v>99.666499999999999</v>
      </c>
      <c r="O229" s="106">
        <v>469.80071196602546</v>
      </c>
    </row>
    <row r="230" spans="2:15">
      <c r="B230" t="s">
        <v>1287</v>
      </c>
      <c r="C230" t="s">
        <v>1262</v>
      </c>
      <c r="D230" s="47">
        <v>50.21</v>
      </c>
      <c r="E230" s="47">
        <v>3.24</v>
      </c>
      <c r="F230" s="47">
        <v>12.6</v>
      </c>
      <c r="G230" s="47">
        <v>14.69</v>
      </c>
      <c r="H230" s="47">
        <v>0.246</v>
      </c>
      <c r="I230" s="47">
        <v>5.09</v>
      </c>
      <c r="J230" s="47">
        <v>9.6999999999999993</v>
      </c>
      <c r="K230" s="47">
        <v>2.79</v>
      </c>
      <c r="L230" s="47">
        <v>0.501</v>
      </c>
      <c r="M230" s="47">
        <v>0.30409999999999998</v>
      </c>
      <c r="N230" s="47">
        <v>99.371100000000013</v>
      </c>
      <c r="O230" s="106">
        <v>505.44629028228826</v>
      </c>
    </row>
    <row r="231" spans="2:15">
      <c r="B231" t="s">
        <v>1287</v>
      </c>
      <c r="C231" t="s">
        <v>1263</v>
      </c>
      <c r="D231" s="47">
        <v>50</v>
      </c>
      <c r="E231" s="47">
        <v>3.18</v>
      </c>
      <c r="F231" s="47">
        <v>12.73</v>
      </c>
      <c r="G231" s="47">
        <v>14.8</v>
      </c>
      <c r="H231" s="47">
        <v>0.28820000000000001</v>
      </c>
      <c r="I231" s="47">
        <v>5.15</v>
      </c>
      <c r="J231" s="47">
        <v>9.7100000000000009</v>
      </c>
      <c r="K231" s="47">
        <v>2.58</v>
      </c>
      <c r="L231" s="47">
        <v>0.49709999999999999</v>
      </c>
      <c r="M231" s="47">
        <v>0.38629999999999998</v>
      </c>
      <c r="N231" s="47">
        <v>99.321600000000018</v>
      </c>
      <c r="O231" s="106">
        <v>421.33874594054458</v>
      </c>
    </row>
    <row r="232" spans="2:15">
      <c r="B232" t="s">
        <v>1287</v>
      </c>
      <c r="C232" t="s">
        <v>1264</v>
      </c>
      <c r="D232" s="47">
        <v>50.16</v>
      </c>
      <c r="E232" s="47">
        <v>3.14</v>
      </c>
      <c r="F232" s="47">
        <v>12.73</v>
      </c>
      <c r="G232" s="47">
        <v>14.92</v>
      </c>
      <c r="H232" s="47">
        <v>0.22570000000000001</v>
      </c>
      <c r="I232" s="47">
        <v>5.12</v>
      </c>
      <c r="J232" s="47">
        <v>9.89</v>
      </c>
      <c r="K232" s="47">
        <v>2.62</v>
      </c>
      <c r="L232" s="47">
        <v>0.49869999999999998</v>
      </c>
      <c r="M232" s="47">
        <v>0.44740000000000002</v>
      </c>
      <c r="N232" s="47">
        <v>99.751800000000017</v>
      </c>
      <c r="O232" s="106">
        <v>432.55308518611042</v>
      </c>
    </row>
    <row r="233" spans="2:15">
      <c r="B233" t="s">
        <v>1287</v>
      </c>
      <c r="C233" t="s">
        <v>1265</v>
      </c>
      <c r="D233" s="47">
        <v>50.33</v>
      </c>
      <c r="E233" s="47">
        <v>3.12</v>
      </c>
      <c r="F233" s="47">
        <v>13.04</v>
      </c>
      <c r="G233" s="47">
        <v>14.39</v>
      </c>
      <c r="H233" s="47">
        <v>0.24010000000000001</v>
      </c>
      <c r="I233" s="47">
        <v>4.9400000000000004</v>
      </c>
      <c r="J233" s="47">
        <v>9.8000000000000007</v>
      </c>
      <c r="K233" s="47">
        <v>2.73</v>
      </c>
      <c r="L233" s="47">
        <v>0.47439999999999999</v>
      </c>
      <c r="M233" s="47">
        <v>0.35499999999999998</v>
      </c>
      <c r="N233" s="47">
        <v>99.419499999999999</v>
      </c>
      <c r="O233" s="106">
        <v>435.35666999750185</v>
      </c>
    </row>
    <row r="234" spans="2:15"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108" t="s">
        <v>1291</v>
      </c>
      <c r="O234" s="107">
        <v>457.34478516112915</v>
      </c>
    </row>
    <row r="235" spans="2:15"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106"/>
    </row>
    <row r="236" spans="2:15">
      <c r="B236" t="s">
        <v>1288</v>
      </c>
      <c r="C236" t="s">
        <v>1266</v>
      </c>
      <c r="D236" s="47">
        <v>50.2</v>
      </c>
      <c r="E236" s="47">
        <v>3.26</v>
      </c>
      <c r="F236" s="47">
        <v>12.74</v>
      </c>
      <c r="G236" s="47">
        <v>14.87</v>
      </c>
      <c r="H236" s="47">
        <v>0.25280000000000002</v>
      </c>
      <c r="I236" s="47">
        <v>5.14</v>
      </c>
      <c r="J236" s="47">
        <v>9.7200000000000006</v>
      </c>
      <c r="K236" s="47">
        <v>2.1800000000000002</v>
      </c>
      <c r="L236" s="47">
        <v>0.49819999999999998</v>
      </c>
      <c r="M236" s="47">
        <v>0.38990000000000002</v>
      </c>
      <c r="N236" s="47">
        <v>99.250900000000001</v>
      </c>
      <c r="O236" s="106">
        <v>481.0150512115913</v>
      </c>
    </row>
    <row r="237" spans="2:15">
      <c r="B237" t="s">
        <v>1288</v>
      </c>
      <c r="C237" t="s">
        <v>1267</v>
      </c>
      <c r="D237" s="47">
        <v>50.5</v>
      </c>
      <c r="E237" s="47">
        <v>3.12</v>
      </c>
      <c r="F237" s="47">
        <v>12.74</v>
      </c>
      <c r="G237" s="47">
        <v>14.87</v>
      </c>
      <c r="H237" s="47">
        <v>0.25459999999999999</v>
      </c>
      <c r="I237" s="47">
        <v>5.12</v>
      </c>
      <c r="J237" s="47">
        <v>9.77</v>
      </c>
      <c r="K237" s="47">
        <v>2.1800000000000002</v>
      </c>
      <c r="L237" s="47">
        <v>0.52400000000000002</v>
      </c>
      <c r="M237" s="47">
        <v>0.32440000000000002</v>
      </c>
      <c r="N237" s="47">
        <v>99.403000000000006</v>
      </c>
      <c r="O237" s="106">
        <v>475.40788158880838</v>
      </c>
    </row>
    <row r="238" spans="2:15">
      <c r="B238" t="s">
        <v>1288</v>
      </c>
      <c r="C238" t="s">
        <v>1268</v>
      </c>
      <c r="D238" s="47">
        <v>50.19</v>
      </c>
      <c r="E238" s="47">
        <v>3.21</v>
      </c>
      <c r="F238" s="47">
        <v>12.71</v>
      </c>
      <c r="G238" s="47">
        <v>14.85</v>
      </c>
      <c r="H238" s="47">
        <v>0.222</v>
      </c>
      <c r="I238" s="47">
        <v>5.09</v>
      </c>
      <c r="J238" s="47">
        <v>9.77</v>
      </c>
      <c r="K238" s="47">
        <v>2.2000000000000002</v>
      </c>
      <c r="L238" s="47">
        <v>0.49320000000000003</v>
      </c>
      <c r="M238" s="47">
        <v>0.38869999999999999</v>
      </c>
      <c r="N238" s="47">
        <v>99.123899999999992</v>
      </c>
      <c r="O238" s="106">
        <v>380.08599800149887</v>
      </c>
    </row>
    <row r="239" spans="2:15">
      <c r="B239" t="s">
        <v>1288</v>
      </c>
      <c r="C239" t="s">
        <v>1269</v>
      </c>
      <c r="D239" s="47">
        <v>50.32</v>
      </c>
      <c r="E239" s="47">
        <v>3.19</v>
      </c>
      <c r="F239" s="47">
        <v>12.74</v>
      </c>
      <c r="G239" s="47">
        <v>14.89</v>
      </c>
      <c r="H239" s="47">
        <v>0.24790000000000001</v>
      </c>
      <c r="I239" s="47">
        <v>5.08</v>
      </c>
      <c r="J239" s="47">
        <v>9.83</v>
      </c>
      <c r="K239" s="47">
        <v>2.13</v>
      </c>
      <c r="L239" s="47">
        <v>0.49130000000000001</v>
      </c>
      <c r="M239" s="47">
        <v>0.3579</v>
      </c>
      <c r="N239" s="47">
        <v>99.27709999999999</v>
      </c>
      <c r="O239" s="106">
        <v>480.6145390956782</v>
      </c>
    </row>
    <row r="240" spans="2:15">
      <c r="B240" t="s">
        <v>1288</v>
      </c>
      <c r="C240" t="s">
        <v>1270</v>
      </c>
      <c r="D240" s="47">
        <v>50.12</v>
      </c>
      <c r="E240" s="47">
        <v>3.18</v>
      </c>
      <c r="F240" s="47">
        <v>12.79</v>
      </c>
      <c r="G240" s="47">
        <v>17.13</v>
      </c>
      <c r="H240" s="47">
        <v>0.26219999999999999</v>
      </c>
      <c r="I240" s="47">
        <v>5.14</v>
      </c>
      <c r="J240" s="47">
        <v>9.51</v>
      </c>
      <c r="K240" s="47">
        <v>2.84</v>
      </c>
      <c r="L240" s="47">
        <v>0.49370000000000003</v>
      </c>
      <c r="M240" s="47">
        <v>0.34379999999999999</v>
      </c>
      <c r="N240" s="47">
        <v>101.80970000000002</v>
      </c>
      <c r="O240" s="106">
        <v>381.6880464651511</v>
      </c>
    </row>
    <row r="241" spans="2:15">
      <c r="B241" t="s">
        <v>1288</v>
      </c>
      <c r="C241" t="s">
        <v>1271</v>
      </c>
      <c r="D241" s="47">
        <v>50.42</v>
      </c>
      <c r="E241" s="47">
        <v>3.18</v>
      </c>
      <c r="F241" s="47">
        <v>12.76</v>
      </c>
      <c r="G241" s="47">
        <v>14.68</v>
      </c>
      <c r="H241" s="47">
        <v>0.23569999999999999</v>
      </c>
      <c r="I241" s="47">
        <v>5.0199999999999996</v>
      </c>
      <c r="J241" s="47">
        <v>9.85</v>
      </c>
      <c r="K241" s="47">
        <v>2.5</v>
      </c>
      <c r="L241" s="47">
        <v>0.49440000000000001</v>
      </c>
      <c r="M241" s="47">
        <v>0.3342</v>
      </c>
      <c r="N241" s="47">
        <v>99.474299999999971</v>
      </c>
      <c r="O241" s="106">
        <v>517.0611416437672</v>
      </c>
    </row>
    <row r="242" spans="2:15">
      <c r="B242" t="s">
        <v>1288</v>
      </c>
      <c r="C242" t="s">
        <v>1272</v>
      </c>
      <c r="D242" s="47">
        <v>50.09</v>
      </c>
      <c r="E242" s="47">
        <v>3.24</v>
      </c>
      <c r="F242" s="47">
        <v>12.74</v>
      </c>
      <c r="G242" s="47">
        <v>14.79</v>
      </c>
      <c r="H242" s="47">
        <v>0.2392</v>
      </c>
      <c r="I242" s="47">
        <v>5.13</v>
      </c>
      <c r="J242" s="47">
        <v>9.89</v>
      </c>
      <c r="K242" s="47">
        <v>2.38</v>
      </c>
      <c r="L242" s="47">
        <v>0.4924</v>
      </c>
      <c r="M242" s="47">
        <v>0.36399999999999999</v>
      </c>
      <c r="N242" s="47">
        <v>99.35560000000001</v>
      </c>
      <c r="O242" s="106">
        <v>470.20122408193851</v>
      </c>
    </row>
    <row r="243" spans="2:15">
      <c r="B243" t="s">
        <v>1288</v>
      </c>
      <c r="C243" t="s">
        <v>1273</v>
      </c>
      <c r="D243" s="47">
        <v>49.82</v>
      </c>
      <c r="E243" s="47">
        <v>3.27</v>
      </c>
      <c r="F243" s="47">
        <v>12.59</v>
      </c>
      <c r="G243" s="47">
        <v>14.72</v>
      </c>
      <c r="H243" s="47">
        <v>0.21429999999999999</v>
      </c>
      <c r="I243" s="47">
        <v>5.07</v>
      </c>
      <c r="J243" s="47">
        <v>9.74</v>
      </c>
      <c r="K243" s="47">
        <v>2.4500000000000002</v>
      </c>
      <c r="L243" s="47">
        <v>0.50760000000000005</v>
      </c>
      <c r="M243" s="47">
        <v>0.33</v>
      </c>
      <c r="N243" s="47">
        <v>98.7119</v>
      </c>
      <c r="O243" s="106">
        <v>486.62222083437422</v>
      </c>
    </row>
    <row r="244" spans="2:15">
      <c r="B244" t="s">
        <v>1288</v>
      </c>
      <c r="C244" t="s">
        <v>1274</v>
      </c>
      <c r="D244" s="47">
        <v>50</v>
      </c>
      <c r="E244" s="47">
        <v>3.22</v>
      </c>
      <c r="F244" s="47">
        <v>12.69</v>
      </c>
      <c r="G244" s="47">
        <v>14.79</v>
      </c>
      <c r="H244" s="47">
        <v>0.215</v>
      </c>
      <c r="I244" s="47">
        <v>5.14</v>
      </c>
      <c r="J244" s="47">
        <v>9.86</v>
      </c>
      <c r="K244" s="47">
        <v>2.38</v>
      </c>
      <c r="L244" s="47">
        <v>0.49569999999999997</v>
      </c>
      <c r="M244" s="47">
        <v>0.33019999999999999</v>
      </c>
      <c r="N244" s="47">
        <v>99.120899999999992</v>
      </c>
      <c r="O244" s="106">
        <v>480.21402697976515</v>
      </c>
    </row>
    <row r="245" spans="2:15">
      <c r="B245" t="s">
        <v>1288</v>
      </c>
      <c r="C245" t="s">
        <v>1275</v>
      </c>
      <c r="D245" s="47">
        <v>49.91</v>
      </c>
      <c r="E245" s="47">
        <v>3.22</v>
      </c>
      <c r="F245" s="47">
        <v>12.54</v>
      </c>
      <c r="G245" s="47">
        <v>14.77</v>
      </c>
      <c r="H245" s="47">
        <v>0.20830000000000001</v>
      </c>
      <c r="I245" s="47">
        <v>5.0599999999999996</v>
      </c>
      <c r="J245" s="47">
        <v>9.84</v>
      </c>
      <c r="K245" s="47">
        <v>2.34</v>
      </c>
      <c r="L245" s="47">
        <v>0.49559999999999998</v>
      </c>
      <c r="M245" s="47">
        <v>0.34660000000000002</v>
      </c>
      <c r="N245" s="47">
        <v>98.730499999999978</v>
      </c>
      <c r="O245" s="106">
        <v>492.22939045715708</v>
      </c>
    </row>
    <row r="246" spans="2:15">
      <c r="N246" s="53" t="s">
        <v>1291</v>
      </c>
      <c r="O246" s="107">
        <v>464.51395203597303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46F7-C0F7-6D44-B8A2-E650A0DBC8D3}">
  <dimension ref="A1:Q51"/>
  <sheetViews>
    <sheetView topLeftCell="A46" workbookViewId="0">
      <selection activeCell="A3" sqref="A3:A51"/>
    </sheetView>
  </sheetViews>
  <sheetFormatPr defaultColWidth="11.19921875" defaultRowHeight="15.6"/>
  <cols>
    <col min="1" max="1" width="24.296875" customWidth="1"/>
    <col min="2" max="2" width="13.69921875" bestFit="1" customWidth="1"/>
    <col min="3" max="3" width="5" bestFit="1" customWidth="1"/>
    <col min="4" max="4" width="4.796875" bestFit="1" customWidth="1"/>
    <col min="5" max="5" width="5.5" bestFit="1" customWidth="1"/>
    <col min="6" max="7" width="5" bestFit="1" customWidth="1"/>
    <col min="8" max="8" width="4.796875" bestFit="1" customWidth="1"/>
    <col min="9" max="9" width="5" bestFit="1" customWidth="1"/>
    <col min="10" max="10" width="5.19921875" bestFit="1" customWidth="1"/>
    <col min="11" max="11" width="4.69921875" bestFit="1" customWidth="1"/>
    <col min="12" max="12" width="4.796875" bestFit="1" customWidth="1"/>
    <col min="13" max="13" width="5.69921875" bestFit="1" customWidth="1"/>
    <col min="14" max="14" width="4.296875" bestFit="1" customWidth="1"/>
    <col min="15" max="15" width="5.69921875" bestFit="1" customWidth="1"/>
    <col min="16" max="17" width="5.5" bestFit="1" customWidth="1"/>
  </cols>
  <sheetData>
    <row r="1" spans="1:17" s="53" customFormat="1">
      <c r="A1" s="177" t="s">
        <v>540</v>
      </c>
      <c r="B1" s="177" t="s">
        <v>565</v>
      </c>
      <c r="C1" s="52" t="s">
        <v>584</v>
      </c>
      <c r="D1" s="52" t="s">
        <v>585</v>
      </c>
      <c r="E1" s="52" t="s">
        <v>586</v>
      </c>
      <c r="F1" s="52" t="s">
        <v>567</v>
      </c>
      <c r="G1" s="52" t="s">
        <v>568</v>
      </c>
      <c r="H1" s="52" t="s">
        <v>376</v>
      </c>
      <c r="I1" s="52" t="s">
        <v>569</v>
      </c>
      <c r="J1" s="52" t="s">
        <v>587</v>
      </c>
      <c r="K1" s="52" t="s">
        <v>588</v>
      </c>
      <c r="L1" s="52" t="s">
        <v>589</v>
      </c>
      <c r="M1" s="52" t="s">
        <v>604</v>
      </c>
      <c r="N1" s="52" t="s">
        <v>570</v>
      </c>
      <c r="O1" s="52" t="s">
        <v>572</v>
      </c>
      <c r="P1" s="52" t="s">
        <v>573</v>
      </c>
      <c r="Q1" s="52" t="s">
        <v>574</v>
      </c>
    </row>
    <row r="2" spans="1:17" s="53" customFormat="1">
      <c r="A2" s="177"/>
      <c r="B2" s="177"/>
      <c r="C2" s="54" t="s">
        <v>566</v>
      </c>
      <c r="D2" s="54" t="s">
        <v>566</v>
      </c>
      <c r="E2" s="54" t="s">
        <v>566</v>
      </c>
      <c r="F2" s="54" t="s">
        <v>566</v>
      </c>
      <c r="G2" s="54" t="s">
        <v>566</v>
      </c>
      <c r="H2" s="54" t="s">
        <v>566</v>
      </c>
      <c r="I2" s="54" t="s">
        <v>566</v>
      </c>
      <c r="J2" s="54" t="s">
        <v>566</v>
      </c>
      <c r="K2" s="54" t="s">
        <v>566</v>
      </c>
      <c r="L2" s="54" t="s">
        <v>566</v>
      </c>
      <c r="M2" s="54" t="s">
        <v>571</v>
      </c>
      <c r="N2" s="54" t="s">
        <v>571</v>
      </c>
      <c r="O2" s="54" t="s">
        <v>566</v>
      </c>
      <c r="P2" s="52"/>
      <c r="Q2" s="52"/>
    </row>
    <row r="3" spans="1:17" s="53" customFormat="1">
      <c r="A3" s="52" t="s">
        <v>590</v>
      </c>
      <c r="B3" s="52"/>
      <c r="C3" s="54"/>
      <c r="D3" s="54"/>
      <c r="E3" s="54"/>
      <c r="F3" s="54"/>
      <c r="G3" s="54"/>
      <c r="H3" s="54"/>
      <c r="I3" s="54"/>
      <c r="J3" s="54"/>
      <c r="K3" s="54"/>
      <c r="L3" s="54"/>
      <c r="M3" s="52"/>
      <c r="N3" s="54"/>
      <c r="O3" s="54"/>
      <c r="P3" s="52"/>
      <c r="Q3" s="52"/>
    </row>
    <row r="4" spans="1:17">
      <c r="A4" s="49" t="s">
        <v>575</v>
      </c>
      <c r="B4" s="49" t="s">
        <v>576</v>
      </c>
      <c r="C4" s="50">
        <v>49.3</v>
      </c>
      <c r="D4" s="50">
        <v>1.73</v>
      </c>
      <c r="E4" s="50">
        <v>13.69</v>
      </c>
      <c r="F4" s="50">
        <v>13.74</v>
      </c>
      <c r="G4" s="50">
        <v>0.21</v>
      </c>
      <c r="H4" s="50">
        <v>7.5</v>
      </c>
      <c r="I4" s="50">
        <v>11.97</v>
      </c>
      <c r="J4" s="50">
        <v>2.21</v>
      </c>
      <c r="K4" s="50">
        <v>0.2</v>
      </c>
      <c r="L4" s="49"/>
      <c r="M4" s="49">
        <v>202.6</v>
      </c>
      <c r="N4" s="49">
        <v>93.5</v>
      </c>
      <c r="O4" s="55">
        <v>100.01</v>
      </c>
      <c r="P4" s="49">
        <v>-0.73</v>
      </c>
      <c r="Q4" s="50">
        <v>2.41</v>
      </c>
    </row>
    <row r="5" spans="1:17">
      <c r="A5" s="49" t="s">
        <v>84</v>
      </c>
      <c r="B5" s="49" t="s">
        <v>576</v>
      </c>
      <c r="C5" s="49" t="s">
        <v>552</v>
      </c>
      <c r="D5" s="49" t="s">
        <v>552</v>
      </c>
      <c r="E5" s="49" t="s">
        <v>552</v>
      </c>
      <c r="F5" s="49" t="s">
        <v>552</v>
      </c>
      <c r="G5" s="49" t="s">
        <v>552</v>
      </c>
      <c r="H5" s="49" t="s">
        <v>552</v>
      </c>
      <c r="I5" s="49" t="s">
        <v>552</v>
      </c>
      <c r="J5" s="49" t="s">
        <v>552</v>
      </c>
      <c r="K5" s="49" t="s">
        <v>552</v>
      </c>
      <c r="L5" s="49" t="s">
        <v>552</v>
      </c>
      <c r="M5" s="49" t="s">
        <v>552</v>
      </c>
      <c r="N5" s="49" t="s">
        <v>552</v>
      </c>
      <c r="O5" s="57" t="s">
        <v>552</v>
      </c>
      <c r="P5" s="50" t="s">
        <v>552</v>
      </c>
      <c r="Q5" s="49" t="s">
        <v>552</v>
      </c>
    </row>
    <row r="6" spans="1:17">
      <c r="A6" s="49" t="s">
        <v>85</v>
      </c>
      <c r="B6" s="49">
        <v>1</v>
      </c>
      <c r="C6" s="50">
        <v>49.73</v>
      </c>
      <c r="D6" s="50">
        <v>1.83</v>
      </c>
      <c r="E6" s="50">
        <v>13.58</v>
      </c>
      <c r="F6" s="50">
        <v>14.07</v>
      </c>
      <c r="G6" s="50">
        <v>0.22</v>
      </c>
      <c r="H6" s="50">
        <v>6.89</v>
      </c>
      <c r="I6" s="50">
        <v>11.69</v>
      </c>
      <c r="J6" s="50">
        <v>2.3199999999999998</v>
      </c>
      <c r="K6" s="50">
        <v>0.21</v>
      </c>
      <c r="L6" s="50">
        <v>0.16</v>
      </c>
      <c r="M6" s="50">
        <v>115.7</v>
      </c>
      <c r="N6" s="50">
        <v>78.5</v>
      </c>
      <c r="O6" s="55">
        <v>99.99</v>
      </c>
      <c r="P6" s="50">
        <v>-0.74</v>
      </c>
      <c r="Q6" s="50">
        <v>2.5299999999999998</v>
      </c>
    </row>
    <row r="7" spans="1:17">
      <c r="A7" s="49" t="s">
        <v>86</v>
      </c>
      <c r="B7" s="49">
        <v>2</v>
      </c>
      <c r="C7" s="50">
        <v>49.86</v>
      </c>
      <c r="D7" s="50">
        <v>1.82</v>
      </c>
      <c r="E7" s="50">
        <v>13.55</v>
      </c>
      <c r="F7" s="50">
        <v>14.01</v>
      </c>
      <c r="G7" s="50">
        <v>0.22</v>
      </c>
      <c r="H7" s="50">
        <v>6.86</v>
      </c>
      <c r="I7" s="50">
        <v>11.69</v>
      </c>
      <c r="J7" s="50">
        <v>2.3199999999999998</v>
      </c>
      <c r="K7" s="50">
        <v>0.21</v>
      </c>
      <c r="L7" s="50">
        <v>0.17</v>
      </c>
      <c r="M7" s="50">
        <v>119.9</v>
      </c>
      <c r="N7" s="50">
        <v>76</v>
      </c>
      <c r="O7" s="55">
        <v>99.97</v>
      </c>
      <c r="P7" s="50">
        <v>-0.74</v>
      </c>
      <c r="Q7" s="50">
        <v>2.52</v>
      </c>
    </row>
    <row r="8" spans="1:17">
      <c r="A8" s="49" t="s">
        <v>102</v>
      </c>
      <c r="B8" s="49">
        <v>4</v>
      </c>
      <c r="C8" s="50">
        <v>50.49</v>
      </c>
      <c r="D8" s="50">
        <v>1.81</v>
      </c>
      <c r="E8" s="50">
        <v>13.49</v>
      </c>
      <c r="F8" s="50">
        <v>13.87</v>
      </c>
      <c r="G8" s="50">
        <v>0.22</v>
      </c>
      <c r="H8" s="50">
        <v>6.77</v>
      </c>
      <c r="I8" s="50">
        <v>11.58</v>
      </c>
      <c r="J8" s="50">
        <v>2.33</v>
      </c>
      <c r="K8" s="50">
        <v>0.21</v>
      </c>
      <c r="L8" s="50">
        <v>0.17</v>
      </c>
      <c r="M8" s="50">
        <v>121.5</v>
      </c>
      <c r="N8" s="50">
        <v>76.3</v>
      </c>
      <c r="O8" s="55">
        <v>100</v>
      </c>
      <c r="P8" s="50">
        <v>-0.94</v>
      </c>
      <c r="Q8" s="50">
        <v>2.54</v>
      </c>
    </row>
    <row r="9" spans="1:17">
      <c r="A9" s="49" t="s">
        <v>577</v>
      </c>
      <c r="B9" s="49">
        <v>6</v>
      </c>
      <c r="C9" s="50">
        <v>49.9</v>
      </c>
      <c r="D9" s="50">
        <v>1.81</v>
      </c>
      <c r="E9" s="50">
        <v>13.45</v>
      </c>
      <c r="F9" s="50">
        <v>13.9</v>
      </c>
      <c r="G9" s="50">
        <v>0.22</v>
      </c>
      <c r="H9" s="50">
        <v>6.82</v>
      </c>
      <c r="I9" s="50">
        <v>11.6</v>
      </c>
      <c r="J9" s="50">
        <v>2.31</v>
      </c>
      <c r="K9" s="50">
        <v>0.2</v>
      </c>
      <c r="L9" s="50">
        <v>0.17</v>
      </c>
      <c r="M9" s="50">
        <v>122.9</v>
      </c>
      <c r="N9" s="50">
        <v>77.400000000000006</v>
      </c>
      <c r="O9" s="55">
        <v>100.01</v>
      </c>
      <c r="P9" s="50">
        <v>-0.36</v>
      </c>
      <c r="Q9" s="50">
        <v>2.5099999999999998</v>
      </c>
    </row>
    <row r="10" spans="1:17">
      <c r="A10" s="49" t="s">
        <v>578</v>
      </c>
      <c r="B10" s="49">
        <v>6</v>
      </c>
      <c r="C10" s="50">
        <v>52.88</v>
      </c>
      <c r="D10" s="50">
        <v>1.83</v>
      </c>
      <c r="E10" s="50">
        <v>12.3</v>
      </c>
      <c r="F10" s="50">
        <v>13.17</v>
      </c>
      <c r="G10" s="50">
        <v>0.2</v>
      </c>
      <c r="H10" s="50">
        <v>5.73</v>
      </c>
      <c r="I10" s="50">
        <v>10.29</v>
      </c>
      <c r="J10" s="50">
        <v>2.2200000000000002</v>
      </c>
      <c r="K10" s="50">
        <v>0.24</v>
      </c>
      <c r="L10" s="50">
        <v>0.16</v>
      </c>
      <c r="M10" s="50">
        <v>74.3</v>
      </c>
      <c r="N10" s="50">
        <v>58.9</v>
      </c>
      <c r="O10" s="55">
        <v>99.94</v>
      </c>
      <c r="P10" s="50">
        <v>0.9</v>
      </c>
      <c r="Q10" s="50">
        <v>2.46</v>
      </c>
    </row>
    <row r="11" spans="1:17">
      <c r="A11" s="49" t="s">
        <v>101</v>
      </c>
      <c r="B11" s="49">
        <v>7</v>
      </c>
      <c r="C11" s="50">
        <v>50.15</v>
      </c>
      <c r="D11" s="50">
        <v>1.82</v>
      </c>
      <c r="E11" s="50">
        <v>13.56</v>
      </c>
      <c r="F11" s="50">
        <v>14.05</v>
      </c>
      <c r="G11" s="50">
        <v>0.22</v>
      </c>
      <c r="H11" s="50">
        <v>6.88</v>
      </c>
      <c r="I11" s="50">
        <v>11.69</v>
      </c>
      <c r="J11" s="50">
        <v>2.3199999999999998</v>
      </c>
      <c r="K11" s="50">
        <v>0.21</v>
      </c>
      <c r="L11" s="50">
        <v>0.17</v>
      </c>
      <c r="M11" s="50">
        <v>115.6</v>
      </c>
      <c r="N11" s="50">
        <v>76.3</v>
      </c>
      <c r="O11" s="55">
        <v>100.02</v>
      </c>
      <c r="P11" s="50">
        <v>-1.0640000000000001</v>
      </c>
      <c r="Q11" s="50">
        <v>2.5299999999999998</v>
      </c>
    </row>
    <row r="12" spans="1:17">
      <c r="A12" s="49" t="s">
        <v>90</v>
      </c>
      <c r="B12" s="49">
        <v>9</v>
      </c>
      <c r="C12" s="50">
        <v>49.77</v>
      </c>
      <c r="D12" s="50">
        <v>1.82</v>
      </c>
      <c r="E12" s="50">
        <v>13.72</v>
      </c>
      <c r="F12" s="50">
        <v>14.03</v>
      </c>
      <c r="G12" s="50">
        <v>0.22</v>
      </c>
      <c r="H12" s="50">
        <v>6.95</v>
      </c>
      <c r="I12" s="50">
        <v>11.75</v>
      </c>
      <c r="J12" s="50">
        <v>2.35</v>
      </c>
      <c r="K12" s="50">
        <v>0.21</v>
      </c>
      <c r="L12" s="50">
        <v>0.17</v>
      </c>
      <c r="M12" s="50">
        <v>120.3</v>
      </c>
      <c r="N12" s="50">
        <v>77.599999999999994</v>
      </c>
      <c r="O12" s="55">
        <v>99.97</v>
      </c>
      <c r="P12" s="50">
        <v>-1.1000000000000001</v>
      </c>
      <c r="Q12" s="50">
        <v>2.58</v>
      </c>
    </row>
    <row r="13" spans="1:17">
      <c r="A13" s="49" t="s">
        <v>91</v>
      </c>
      <c r="B13" s="50">
        <v>13</v>
      </c>
      <c r="C13" s="50">
        <v>49.47</v>
      </c>
      <c r="D13" s="50">
        <v>1.84</v>
      </c>
      <c r="E13" s="50">
        <v>13.74</v>
      </c>
      <c r="F13" s="50">
        <v>14.18</v>
      </c>
      <c r="G13" s="50">
        <v>0.22</v>
      </c>
      <c r="H13" s="50">
        <v>6.97</v>
      </c>
      <c r="I13" s="50">
        <v>11.82</v>
      </c>
      <c r="J13" s="50">
        <v>2.34</v>
      </c>
      <c r="K13" s="50">
        <v>0.21</v>
      </c>
      <c r="L13" s="50">
        <v>0.17</v>
      </c>
      <c r="M13" s="50">
        <v>114.8</v>
      </c>
      <c r="N13" s="50">
        <v>74.099999999999994</v>
      </c>
      <c r="O13" s="55">
        <v>100.01</v>
      </c>
      <c r="P13" s="50">
        <v>-0.68</v>
      </c>
      <c r="Q13" s="50">
        <v>2.56</v>
      </c>
    </row>
    <row r="14" spans="1:17">
      <c r="A14" s="49" t="s">
        <v>92</v>
      </c>
      <c r="B14" s="50">
        <v>17</v>
      </c>
      <c r="C14" s="50">
        <v>49.52</v>
      </c>
      <c r="D14" s="50">
        <v>1.88</v>
      </c>
      <c r="E14" s="50">
        <v>13.72</v>
      </c>
      <c r="F14" s="50">
        <v>14.31</v>
      </c>
      <c r="G14" s="50">
        <v>0.22</v>
      </c>
      <c r="H14" s="50">
        <v>6.9</v>
      </c>
      <c r="I14" s="50">
        <v>11.75</v>
      </c>
      <c r="J14" s="50">
        <v>2.36</v>
      </c>
      <c r="K14" s="50">
        <v>0.22</v>
      </c>
      <c r="L14" s="50">
        <v>0.17</v>
      </c>
      <c r="M14" s="50">
        <v>117.3</v>
      </c>
      <c r="N14" s="50">
        <v>76</v>
      </c>
      <c r="O14" s="55">
        <v>100.05</v>
      </c>
      <c r="P14" s="50">
        <v>-0.96</v>
      </c>
      <c r="Q14" s="50">
        <v>2.56</v>
      </c>
    </row>
    <row r="15" spans="1:17">
      <c r="A15" s="49" t="s">
        <v>580</v>
      </c>
      <c r="B15" s="50">
        <v>21</v>
      </c>
      <c r="C15" s="50">
        <v>49.35</v>
      </c>
      <c r="D15" s="50">
        <v>1.81</v>
      </c>
      <c r="E15" s="50">
        <v>13.76</v>
      </c>
      <c r="F15" s="50">
        <v>14.1</v>
      </c>
      <c r="G15" s="50">
        <v>0.22</v>
      </c>
      <c r="H15" s="50">
        <v>6.97</v>
      </c>
      <c r="I15" s="50">
        <v>11.72</v>
      </c>
      <c r="J15" s="50">
        <v>2.36</v>
      </c>
      <c r="K15" s="50">
        <v>0.21</v>
      </c>
      <c r="L15" s="50">
        <v>0.17</v>
      </c>
      <c r="M15" s="50">
        <v>122.4</v>
      </c>
      <c r="N15" s="50">
        <v>75.900000000000006</v>
      </c>
      <c r="O15" s="55">
        <v>99.99</v>
      </c>
      <c r="P15" s="50">
        <v>-0.94</v>
      </c>
      <c r="Q15" s="50">
        <v>2.5499999999999998</v>
      </c>
    </row>
    <row r="16" spans="1:17">
      <c r="A16" s="49" t="s">
        <v>94</v>
      </c>
      <c r="B16" s="50">
        <v>38</v>
      </c>
      <c r="C16" s="50">
        <v>49.77</v>
      </c>
      <c r="D16" s="50">
        <v>1.82</v>
      </c>
      <c r="E16" s="50">
        <v>13.66</v>
      </c>
      <c r="F16" s="50">
        <v>14.06</v>
      </c>
      <c r="G16" s="50">
        <v>0.22</v>
      </c>
      <c r="H16" s="50">
        <v>6.91</v>
      </c>
      <c r="I16" s="50">
        <v>11.77</v>
      </c>
      <c r="J16" s="50">
        <v>2.33</v>
      </c>
      <c r="K16" s="50">
        <v>0.21</v>
      </c>
      <c r="L16" s="50">
        <v>0.16</v>
      </c>
      <c r="M16" s="50">
        <v>120.6</v>
      </c>
      <c r="N16" s="50">
        <v>72.5</v>
      </c>
      <c r="O16" s="55">
        <v>99.98</v>
      </c>
      <c r="P16" s="50">
        <v>-1.03</v>
      </c>
      <c r="Q16" s="50">
        <v>2.56</v>
      </c>
    </row>
    <row r="17" spans="1:17">
      <c r="A17" s="50" t="s">
        <v>581</v>
      </c>
      <c r="B17" s="50">
        <v>46</v>
      </c>
      <c r="C17" s="50">
        <v>49.63</v>
      </c>
      <c r="D17" s="50">
        <v>1.85</v>
      </c>
      <c r="E17" s="50">
        <v>13.73</v>
      </c>
      <c r="F17" s="50">
        <v>14.16</v>
      </c>
      <c r="G17" s="50">
        <v>0.22</v>
      </c>
      <c r="H17" s="50">
        <v>6.89</v>
      </c>
      <c r="I17" s="50">
        <v>11.78</v>
      </c>
      <c r="J17" s="50">
        <v>2.35</v>
      </c>
      <c r="K17" s="50">
        <v>0.21</v>
      </c>
      <c r="L17" s="50">
        <v>0.17</v>
      </c>
      <c r="M17" s="50">
        <v>120.4</v>
      </c>
      <c r="N17" s="50">
        <v>79.5</v>
      </c>
      <c r="O17" s="55">
        <v>100.01</v>
      </c>
      <c r="P17" s="50">
        <v>-1.02</v>
      </c>
      <c r="Q17" s="50">
        <v>2.56</v>
      </c>
    </row>
    <row r="18" spans="1:17">
      <c r="A18" s="50" t="s">
        <v>95</v>
      </c>
      <c r="B18" s="50">
        <v>59</v>
      </c>
      <c r="C18" s="50">
        <v>49.75</v>
      </c>
      <c r="D18" s="50">
        <v>1.82</v>
      </c>
      <c r="E18" s="50">
        <v>13.69</v>
      </c>
      <c r="F18" s="50">
        <v>14.13</v>
      </c>
      <c r="G18" s="50">
        <v>0.22</v>
      </c>
      <c r="H18" s="50">
        <v>6.94</v>
      </c>
      <c r="I18" s="50">
        <v>11.74</v>
      </c>
      <c r="J18" s="50">
        <v>2.36</v>
      </c>
      <c r="K18" s="50">
        <v>0.21</v>
      </c>
      <c r="L18" s="50">
        <v>0.17</v>
      </c>
      <c r="M18" s="50">
        <v>126.7</v>
      </c>
      <c r="N18" s="50">
        <v>80.8</v>
      </c>
      <c r="O18" s="55">
        <v>100</v>
      </c>
      <c r="P18" s="50">
        <v>-0.89</v>
      </c>
      <c r="Q18" s="50">
        <v>2.59</v>
      </c>
    </row>
    <row r="19" spans="1:17">
      <c r="A19" s="50" t="s">
        <v>582</v>
      </c>
      <c r="B19" s="50">
        <v>65</v>
      </c>
      <c r="C19" s="50">
        <v>49.8</v>
      </c>
      <c r="D19" s="50">
        <v>1.87</v>
      </c>
      <c r="E19" s="50">
        <v>13.66</v>
      </c>
      <c r="F19" s="50">
        <v>14.08</v>
      </c>
      <c r="G19" s="50">
        <v>0.22</v>
      </c>
      <c r="H19" s="50">
        <v>6.89</v>
      </c>
      <c r="I19" s="50">
        <v>11.6</v>
      </c>
      <c r="J19" s="50">
        <v>2.37</v>
      </c>
      <c r="K19" s="50">
        <v>0.22</v>
      </c>
      <c r="L19" s="50">
        <v>0.17</v>
      </c>
      <c r="M19" s="50">
        <v>120.4</v>
      </c>
      <c r="N19" s="50">
        <v>77.3</v>
      </c>
      <c r="O19" s="55">
        <v>100.04</v>
      </c>
      <c r="P19" s="50">
        <v>-1.1399999999999999</v>
      </c>
      <c r="Q19" s="50">
        <v>2.56</v>
      </c>
    </row>
    <row r="20" spans="1:17">
      <c r="A20" s="50" t="s">
        <v>97</v>
      </c>
      <c r="B20" s="50">
        <v>73</v>
      </c>
      <c r="C20" s="50">
        <v>49.89</v>
      </c>
      <c r="D20" s="50">
        <v>1.82</v>
      </c>
      <c r="E20" s="50">
        <v>13.69</v>
      </c>
      <c r="F20" s="50">
        <v>14.13</v>
      </c>
      <c r="G20" s="50">
        <v>0.22</v>
      </c>
      <c r="H20" s="50">
        <v>6.93</v>
      </c>
      <c r="I20" s="50">
        <v>11.76</v>
      </c>
      <c r="J20" s="50">
        <v>2.35</v>
      </c>
      <c r="K20" s="50">
        <v>0.21</v>
      </c>
      <c r="L20" s="50">
        <v>0.17</v>
      </c>
      <c r="M20" s="50">
        <v>144.4</v>
      </c>
      <c r="N20" s="50">
        <v>78.099999999999994</v>
      </c>
      <c r="O20" s="55">
        <v>100.04</v>
      </c>
      <c r="P20" s="50">
        <v>-0.79</v>
      </c>
      <c r="Q20" s="50">
        <v>2.54</v>
      </c>
    </row>
    <row r="21" spans="1:17">
      <c r="A21" s="50" t="s">
        <v>583</v>
      </c>
      <c r="B21" s="50">
        <v>165</v>
      </c>
      <c r="C21" s="50">
        <v>49.46</v>
      </c>
      <c r="D21" s="50">
        <v>1.78</v>
      </c>
      <c r="E21" s="50">
        <v>13.94</v>
      </c>
      <c r="F21" s="50">
        <v>13.81</v>
      </c>
      <c r="G21" s="50">
        <v>0.22</v>
      </c>
      <c r="H21" s="50">
        <v>6.98</v>
      </c>
      <c r="I21" s="50">
        <v>11.93</v>
      </c>
      <c r="J21" s="50">
        <v>2.34</v>
      </c>
      <c r="K21" s="50">
        <v>0.2</v>
      </c>
      <c r="L21" s="50">
        <v>0.16</v>
      </c>
      <c r="M21" s="50">
        <v>115.7</v>
      </c>
      <c r="N21" s="50">
        <v>78.5</v>
      </c>
      <c r="O21" s="55">
        <v>100.01</v>
      </c>
      <c r="P21" s="50">
        <v>-0.73</v>
      </c>
      <c r="Q21" s="50">
        <v>2.41</v>
      </c>
    </row>
    <row r="22" spans="1:17">
      <c r="A22" s="56" t="s">
        <v>596</v>
      </c>
      <c r="O22" s="58"/>
    </row>
    <row r="23" spans="1:17">
      <c r="A23" s="49" t="s">
        <v>103</v>
      </c>
      <c r="B23" s="49">
        <v>0</v>
      </c>
      <c r="C23" s="50">
        <v>49.52</v>
      </c>
      <c r="D23" s="50">
        <v>1.81</v>
      </c>
      <c r="E23" s="50">
        <v>13.74</v>
      </c>
      <c r="F23" s="50">
        <v>13.98</v>
      </c>
      <c r="G23" s="50">
        <v>0.22</v>
      </c>
      <c r="H23" s="50">
        <v>6.97</v>
      </c>
      <c r="I23" s="50">
        <v>11.72</v>
      </c>
      <c r="J23" s="50">
        <v>2.37</v>
      </c>
      <c r="K23" s="50">
        <v>0.2</v>
      </c>
      <c r="L23" s="50">
        <v>0.17</v>
      </c>
      <c r="M23" s="50">
        <v>119</v>
      </c>
      <c r="N23" s="50">
        <v>79.900000000000006</v>
      </c>
      <c r="O23" s="55">
        <v>100</v>
      </c>
      <c r="P23" s="50">
        <v>-0.76200000000000001</v>
      </c>
      <c r="Q23" s="50">
        <v>2.57</v>
      </c>
    </row>
    <row r="24" spans="1:17">
      <c r="A24" s="49" t="s">
        <v>104</v>
      </c>
      <c r="B24" s="49">
        <v>1</v>
      </c>
      <c r="C24" s="50">
        <v>49.43</v>
      </c>
      <c r="D24" s="50">
        <v>1.81</v>
      </c>
      <c r="E24" s="50">
        <v>13.66</v>
      </c>
      <c r="F24" s="50">
        <v>13.99</v>
      </c>
      <c r="G24" s="50">
        <v>0.22</v>
      </c>
      <c r="H24" s="50">
        <v>6.95</v>
      </c>
      <c r="I24" s="50">
        <v>11.67</v>
      </c>
      <c r="J24" s="50">
        <v>2.34</v>
      </c>
      <c r="K24" s="50">
        <v>0.2</v>
      </c>
      <c r="L24" s="50">
        <v>0.16</v>
      </c>
      <c r="M24" s="50">
        <v>121.8</v>
      </c>
      <c r="N24" s="50">
        <v>79.900000000000006</v>
      </c>
      <c r="O24" s="55">
        <v>99.99</v>
      </c>
      <c r="P24" s="50">
        <v>-0.47599999999999998</v>
      </c>
      <c r="Q24" s="50">
        <v>2.5499999999999998</v>
      </c>
    </row>
    <row r="25" spans="1:17">
      <c r="A25" s="49" t="s">
        <v>105</v>
      </c>
      <c r="B25" s="49">
        <v>4</v>
      </c>
      <c r="C25" s="50">
        <v>49.57</v>
      </c>
      <c r="D25" s="50">
        <v>1.84</v>
      </c>
      <c r="E25" s="50">
        <v>13.72</v>
      </c>
      <c r="F25" s="50">
        <v>14.2</v>
      </c>
      <c r="G25" s="50">
        <v>0.22</v>
      </c>
      <c r="H25" s="50">
        <v>6.92</v>
      </c>
      <c r="I25" s="50">
        <v>11.8</v>
      </c>
      <c r="J25" s="50">
        <v>2.34</v>
      </c>
      <c r="K25" s="50">
        <v>0.21</v>
      </c>
      <c r="L25" s="50">
        <v>0.17</v>
      </c>
      <c r="M25" s="50">
        <v>115.3</v>
      </c>
      <c r="N25" s="50">
        <v>75.3</v>
      </c>
      <c r="O25" s="55">
        <v>100.05</v>
      </c>
      <c r="P25" s="50">
        <v>-0.95199999999999996</v>
      </c>
      <c r="Q25" s="50">
        <v>2.5499999999999998</v>
      </c>
    </row>
    <row r="26" spans="1:17">
      <c r="A26" s="49" t="s">
        <v>106</v>
      </c>
      <c r="B26" s="49">
        <v>6</v>
      </c>
      <c r="C26" s="50">
        <v>49.5</v>
      </c>
      <c r="D26" s="50">
        <v>1.83</v>
      </c>
      <c r="E26" s="50">
        <v>13.68</v>
      </c>
      <c r="F26" s="50">
        <v>14.16</v>
      </c>
      <c r="G26" s="50">
        <v>0.22</v>
      </c>
      <c r="H26" s="50">
        <v>6.96</v>
      </c>
      <c r="I26" s="50">
        <v>11.77</v>
      </c>
      <c r="J26" s="50">
        <v>2.34</v>
      </c>
      <c r="K26" s="50">
        <v>0.21</v>
      </c>
      <c r="L26" s="50">
        <v>0.17</v>
      </c>
      <c r="M26" s="50">
        <v>118.4</v>
      </c>
      <c r="N26" s="50">
        <v>82.9</v>
      </c>
      <c r="O26" s="55">
        <v>100.02</v>
      </c>
      <c r="P26" s="50">
        <v>-0.83399999999999996</v>
      </c>
      <c r="Q26" s="50">
        <v>2.5499999999999998</v>
      </c>
    </row>
    <row r="27" spans="1:17">
      <c r="A27" s="49" t="s">
        <v>579</v>
      </c>
      <c r="B27" s="49">
        <v>7</v>
      </c>
      <c r="C27" s="50">
        <v>49.92</v>
      </c>
      <c r="D27" s="50">
        <v>1.82</v>
      </c>
      <c r="E27" s="50">
        <v>13.6</v>
      </c>
      <c r="F27" s="50">
        <v>14.06</v>
      </c>
      <c r="G27" s="50">
        <v>0.22</v>
      </c>
      <c r="H27" s="50">
        <v>6.89</v>
      </c>
      <c r="I27" s="50">
        <v>11.7</v>
      </c>
      <c r="J27" s="50">
        <v>2.33</v>
      </c>
      <c r="K27" s="50">
        <v>0.21</v>
      </c>
      <c r="L27" s="50">
        <v>0.18</v>
      </c>
      <c r="M27" s="50">
        <v>117.2</v>
      </c>
      <c r="N27" s="50">
        <v>73.5</v>
      </c>
      <c r="O27" s="55">
        <v>100</v>
      </c>
      <c r="P27" s="50">
        <v>-0.92</v>
      </c>
      <c r="Q27" s="50">
        <v>2.54</v>
      </c>
    </row>
    <row r="28" spans="1:17">
      <c r="A28" s="49" t="s">
        <v>108</v>
      </c>
      <c r="B28" s="49">
        <v>17</v>
      </c>
      <c r="C28" s="50">
        <v>49.47</v>
      </c>
      <c r="D28" s="50">
        <v>1.84</v>
      </c>
      <c r="E28" s="50">
        <v>13.74</v>
      </c>
      <c r="F28" s="50">
        <v>14.18</v>
      </c>
      <c r="G28" s="50">
        <v>0.22</v>
      </c>
      <c r="H28" s="50">
        <v>6.97</v>
      </c>
      <c r="I28" s="50">
        <v>11.82</v>
      </c>
      <c r="J28" s="50">
        <v>2.34</v>
      </c>
      <c r="K28" s="50">
        <v>0.21</v>
      </c>
      <c r="L28" s="50">
        <v>0.17</v>
      </c>
      <c r="M28" s="50">
        <v>112.7</v>
      </c>
      <c r="N28" s="50">
        <v>80.5</v>
      </c>
      <c r="O28" s="55">
        <v>99.98</v>
      </c>
      <c r="P28" s="50">
        <v>-0.999</v>
      </c>
      <c r="Q28" s="50">
        <v>2.56</v>
      </c>
    </row>
    <row r="29" spans="1:17">
      <c r="A29" s="49" t="s">
        <v>592</v>
      </c>
      <c r="B29" s="49">
        <v>21</v>
      </c>
      <c r="C29" s="50">
        <v>49.39</v>
      </c>
      <c r="D29" s="50">
        <v>1.83</v>
      </c>
      <c r="E29" s="50">
        <v>13.73</v>
      </c>
      <c r="F29" s="50">
        <v>14.23</v>
      </c>
      <c r="G29" s="50">
        <v>0.22</v>
      </c>
      <c r="H29" s="50">
        <v>6.96</v>
      </c>
      <c r="I29" s="50">
        <v>11.84</v>
      </c>
      <c r="J29" s="50">
        <v>2.35</v>
      </c>
      <c r="K29" s="50">
        <v>0.21</v>
      </c>
      <c r="L29" s="50">
        <v>0.17</v>
      </c>
      <c r="M29" s="50">
        <v>119.9</v>
      </c>
      <c r="N29" s="50">
        <v>76.3</v>
      </c>
      <c r="O29" s="55">
        <v>99.98</v>
      </c>
      <c r="P29" s="50">
        <v>-0.95899999999999996</v>
      </c>
      <c r="Q29" s="50">
        <v>2.56</v>
      </c>
    </row>
    <row r="30" spans="1:17">
      <c r="A30" s="49" t="s">
        <v>593</v>
      </c>
      <c r="B30" s="49">
        <v>46</v>
      </c>
      <c r="C30" s="50">
        <v>49.45</v>
      </c>
      <c r="D30" s="50">
        <v>1.84</v>
      </c>
      <c r="E30" s="50">
        <v>13.66</v>
      </c>
      <c r="F30" s="50">
        <v>14.16</v>
      </c>
      <c r="G30" s="50">
        <v>0.22</v>
      </c>
      <c r="H30" s="50">
        <v>6.9</v>
      </c>
      <c r="I30" s="50">
        <v>11.83</v>
      </c>
      <c r="J30" s="50">
        <v>2.2999999999999998</v>
      </c>
      <c r="K30" s="50">
        <v>0.21</v>
      </c>
      <c r="L30" s="50">
        <v>0.17</v>
      </c>
      <c r="M30" s="50">
        <v>120.2</v>
      </c>
      <c r="N30" s="50">
        <v>74</v>
      </c>
      <c r="O30" s="55">
        <v>100.03</v>
      </c>
      <c r="P30" s="50">
        <v>-0.72199999999999998</v>
      </c>
      <c r="Q30" s="50">
        <v>2.5099999999999998</v>
      </c>
    </row>
    <row r="31" spans="1:17">
      <c r="A31" s="49" t="s">
        <v>111</v>
      </c>
      <c r="B31" s="49">
        <v>53</v>
      </c>
      <c r="C31" s="50">
        <v>49.59</v>
      </c>
      <c r="D31" s="50">
        <v>1.84</v>
      </c>
      <c r="E31" s="50">
        <v>13.72</v>
      </c>
      <c r="F31" s="50">
        <v>14.16</v>
      </c>
      <c r="G31" s="50">
        <v>0.22</v>
      </c>
      <c r="H31" s="50">
        <v>6.94</v>
      </c>
      <c r="I31" s="50">
        <v>11.81</v>
      </c>
      <c r="J31" s="50">
        <v>2.35</v>
      </c>
      <c r="K31" s="50">
        <v>0.21</v>
      </c>
      <c r="L31" s="50">
        <v>0.17</v>
      </c>
      <c r="M31" s="50">
        <v>117.2</v>
      </c>
      <c r="N31" s="50">
        <v>74.5</v>
      </c>
      <c r="O31" s="55">
        <v>100</v>
      </c>
      <c r="P31" s="50">
        <v>-1.02</v>
      </c>
      <c r="Q31" s="50">
        <v>2.56</v>
      </c>
    </row>
    <row r="32" spans="1:17">
      <c r="A32" s="49" t="s">
        <v>594</v>
      </c>
      <c r="B32" s="50">
        <v>65</v>
      </c>
      <c r="C32" s="50">
        <v>49.29</v>
      </c>
      <c r="D32" s="50">
        <v>1.83</v>
      </c>
      <c r="E32" s="50">
        <v>13.71</v>
      </c>
      <c r="F32" s="50">
        <v>14.25</v>
      </c>
      <c r="G32" s="50">
        <v>0.22</v>
      </c>
      <c r="H32" s="50">
        <v>6.97</v>
      </c>
      <c r="I32" s="50">
        <v>11.83</v>
      </c>
      <c r="J32" s="50">
        <v>2.35</v>
      </c>
      <c r="K32" s="50">
        <v>0.21</v>
      </c>
      <c r="L32" s="50">
        <v>0.17</v>
      </c>
      <c r="M32" s="50">
        <v>118.5</v>
      </c>
      <c r="N32" s="50">
        <v>79.599999999999994</v>
      </c>
      <c r="O32" s="55">
        <v>100.03</v>
      </c>
      <c r="P32" s="50">
        <v>-0.80400000000000005</v>
      </c>
      <c r="Q32" s="50">
        <v>2.5499999999999998</v>
      </c>
    </row>
    <row r="33" spans="1:17">
      <c r="A33" s="49" t="s">
        <v>112</v>
      </c>
      <c r="B33" s="50">
        <v>72</v>
      </c>
      <c r="C33" s="50">
        <v>49.38</v>
      </c>
      <c r="D33" s="50">
        <v>1.83</v>
      </c>
      <c r="E33" s="50">
        <v>13.74</v>
      </c>
      <c r="F33" s="50">
        <v>14.16</v>
      </c>
      <c r="G33" s="50">
        <v>0.22</v>
      </c>
      <c r="H33" s="50">
        <v>6.94</v>
      </c>
      <c r="I33" s="50">
        <v>11.82</v>
      </c>
      <c r="J33" s="50">
        <v>2.33</v>
      </c>
      <c r="K33" s="50">
        <v>0.21</v>
      </c>
      <c r="L33" s="50">
        <v>0.17</v>
      </c>
      <c r="M33" s="50">
        <v>121</v>
      </c>
      <c r="N33" s="50">
        <v>79.599999999999994</v>
      </c>
      <c r="O33" s="55">
        <v>99.96</v>
      </c>
      <c r="P33" s="50">
        <v>-0.85399999999999998</v>
      </c>
      <c r="Q33" s="50">
        <v>2.54</v>
      </c>
    </row>
    <row r="34" spans="1:17">
      <c r="A34" s="49" t="s">
        <v>113</v>
      </c>
      <c r="B34" s="50">
        <v>88</v>
      </c>
      <c r="C34" s="50">
        <v>49.21</v>
      </c>
      <c r="D34" s="50">
        <v>1.81</v>
      </c>
      <c r="E34" s="50">
        <v>13.75</v>
      </c>
      <c r="F34" s="50">
        <v>13.96</v>
      </c>
      <c r="G34" s="50">
        <v>0.22</v>
      </c>
      <c r="H34" s="50">
        <v>6.95</v>
      </c>
      <c r="I34" s="50">
        <v>11.72</v>
      </c>
      <c r="J34" s="50">
        <v>2.33</v>
      </c>
      <c r="K34" s="50">
        <v>0.2</v>
      </c>
      <c r="L34" s="50">
        <v>0.17</v>
      </c>
      <c r="M34" s="50">
        <v>120.8</v>
      </c>
      <c r="N34" s="50">
        <v>79</v>
      </c>
      <c r="O34" s="55">
        <v>100</v>
      </c>
      <c r="P34" s="50">
        <v>-0.30099999999999999</v>
      </c>
      <c r="Q34" s="50">
        <v>2.5299999999999998</v>
      </c>
    </row>
    <row r="35" spans="1:17">
      <c r="A35" s="49" t="s">
        <v>114</v>
      </c>
      <c r="B35" s="50">
        <v>105</v>
      </c>
      <c r="C35" s="49" t="s">
        <v>552</v>
      </c>
      <c r="D35" s="49" t="s">
        <v>552</v>
      </c>
      <c r="E35" s="49" t="s">
        <v>552</v>
      </c>
      <c r="F35" s="49" t="s">
        <v>552</v>
      </c>
      <c r="G35" s="49" t="s">
        <v>552</v>
      </c>
      <c r="H35" s="49" t="s">
        <v>552</v>
      </c>
      <c r="I35" s="49" t="s">
        <v>552</v>
      </c>
      <c r="J35" s="49" t="s">
        <v>552</v>
      </c>
      <c r="K35" s="49" t="s">
        <v>552</v>
      </c>
      <c r="L35" s="49" t="s">
        <v>552</v>
      </c>
      <c r="M35" s="49"/>
      <c r="N35" s="49" t="s">
        <v>552</v>
      </c>
      <c r="O35" s="57" t="s">
        <v>552</v>
      </c>
      <c r="P35" s="49" t="s">
        <v>552</v>
      </c>
      <c r="Q35" s="49" t="s">
        <v>552</v>
      </c>
    </row>
    <row r="36" spans="1:17">
      <c r="A36" s="50" t="s">
        <v>115</v>
      </c>
      <c r="B36" s="50">
        <v>140</v>
      </c>
      <c r="C36" s="50">
        <v>49.45</v>
      </c>
      <c r="D36" s="50">
        <v>1.79</v>
      </c>
      <c r="E36" s="50">
        <v>13.89</v>
      </c>
      <c r="F36" s="50">
        <v>13.95</v>
      </c>
      <c r="G36" s="50">
        <v>0.22</v>
      </c>
      <c r="H36" s="50">
        <v>6.95</v>
      </c>
      <c r="I36" s="50">
        <v>11.83</v>
      </c>
      <c r="J36" s="50">
        <v>2.31</v>
      </c>
      <c r="K36" s="50">
        <v>0.2</v>
      </c>
      <c r="L36" s="50">
        <v>0.16</v>
      </c>
      <c r="M36" s="50">
        <v>137.69999999999999</v>
      </c>
      <c r="N36" s="50">
        <v>76.5</v>
      </c>
      <c r="O36" s="55">
        <v>99.97</v>
      </c>
      <c r="P36" s="50">
        <v>-0.80800000000000005</v>
      </c>
      <c r="Q36" s="50">
        <v>2.5099999999999998</v>
      </c>
    </row>
    <row r="37" spans="1:17">
      <c r="A37" s="50" t="s">
        <v>595</v>
      </c>
      <c r="B37" s="50">
        <v>143</v>
      </c>
      <c r="C37" s="50">
        <v>49.43</v>
      </c>
      <c r="D37" s="50">
        <v>1.81</v>
      </c>
      <c r="E37" s="50">
        <v>13.89</v>
      </c>
      <c r="F37" s="50">
        <v>13.98</v>
      </c>
      <c r="G37" s="50">
        <v>0.22</v>
      </c>
      <c r="H37" s="50">
        <v>6.98</v>
      </c>
      <c r="I37" s="50">
        <v>11.93</v>
      </c>
      <c r="J37" s="50">
        <v>2.3199999999999998</v>
      </c>
      <c r="K37" s="50">
        <v>0.2</v>
      </c>
      <c r="L37" s="50">
        <v>0.16</v>
      </c>
      <c r="M37" s="50">
        <v>138.5</v>
      </c>
      <c r="N37" s="50">
        <v>79.400000000000006</v>
      </c>
      <c r="O37" s="55">
        <v>100.03</v>
      </c>
      <c r="P37" s="50">
        <v>-0.91500000000000004</v>
      </c>
      <c r="Q37" s="50">
        <v>2.52</v>
      </c>
    </row>
    <row r="38" spans="1:17">
      <c r="A38" s="50" t="s">
        <v>116</v>
      </c>
      <c r="B38" s="50">
        <v>150</v>
      </c>
      <c r="C38" s="50">
        <v>49.35</v>
      </c>
      <c r="D38" s="50">
        <v>1.82</v>
      </c>
      <c r="E38" s="50">
        <v>13.72</v>
      </c>
      <c r="F38" s="50">
        <v>14.09</v>
      </c>
      <c r="G38" s="50">
        <v>0.22</v>
      </c>
      <c r="H38" s="50">
        <v>6.89</v>
      </c>
      <c r="I38" s="50">
        <v>11.8</v>
      </c>
      <c r="J38" s="50">
        <v>2.3199999999999998</v>
      </c>
      <c r="K38" s="50">
        <v>0.21</v>
      </c>
      <c r="L38" s="50">
        <v>0.17</v>
      </c>
      <c r="M38" s="50">
        <v>119.2</v>
      </c>
      <c r="N38" s="50">
        <v>77.400000000000006</v>
      </c>
      <c r="O38" s="55">
        <v>99.98</v>
      </c>
      <c r="P38" s="50">
        <v>-0.60799999999999998</v>
      </c>
      <c r="Q38" s="50">
        <v>2.52</v>
      </c>
    </row>
    <row r="39" spans="1:17">
      <c r="A39" s="50" t="s">
        <v>117</v>
      </c>
      <c r="B39" s="50">
        <v>168</v>
      </c>
      <c r="C39" s="50">
        <v>49.48</v>
      </c>
      <c r="D39" s="50">
        <v>1.79</v>
      </c>
      <c r="E39" s="50">
        <v>13.97</v>
      </c>
      <c r="F39" s="50">
        <v>13.87</v>
      </c>
      <c r="G39" s="50">
        <v>0.22</v>
      </c>
      <c r="H39" s="50">
        <v>7.04</v>
      </c>
      <c r="I39" s="50">
        <v>11.84</v>
      </c>
      <c r="J39" s="50">
        <v>2.34</v>
      </c>
      <c r="K39" s="50">
        <v>0.2</v>
      </c>
      <c r="L39" s="50">
        <v>0.16</v>
      </c>
      <c r="M39" s="50">
        <v>137.6</v>
      </c>
      <c r="N39" s="50">
        <v>81.2</v>
      </c>
      <c r="O39" s="55">
        <v>100.02</v>
      </c>
      <c r="P39" s="50">
        <v>-0.90400000000000003</v>
      </c>
      <c r="Q39" s="50">
        <v>2.54</v>
      </c>
    </row>
    <row r="40" spans="1:17">
      <c r="A40" s="50" t="s">
        <v>118</v>
      </c>
      <c r="B40" s="50">
        <v>170</v>
      </c>
      <c r="C40" s="50">
        <v>49.27</v>
      </c>
      <c r="D40" s="50">
        <v>1.8</v>
      </c>
      <c r="E40" s="50">
        <v>13.72</v>
      </c>
      <c r="F40" s="50">
        <v>13.94</v>
      </c>
      <c r="G40" s="50">
        <v>0.22</v>
      </c>
      <c r="H40" s="50">
        <v>6.96</v>
      </c>
      <c r="I40" s="50">
        <v>11.84</v>
      </c>
      <c r="J40" s="50">
        <v>2.2999999999999998</v>
      </c>
      <c r="K40" s="50">
        <v>0.2</v>
      </c>
      <c r="L40" s="50">
        <v>0.16</v>
      </c>
      <c r="M40" s="50">
        <v>139.30000000000001</v>
      </c>
      <c r="N40" s="50">
        <v>78.3</v>
      </c>
      <c r="O40" s="55">
        <v>100</v>
      </c>
      <c r="P40" s="50">
        <v>-0.43099999999999999</v>
      </c>
      <c r="Q40" s="50">
        <v>2.5</v>
      </c>
    </row>
    <row r="41" spans="1:17">
      <c r="A41" s="56" t="s">
        <v>597</v>
      </c>
    </row>
    <row r="42" spans="1:17">
      <c r="A42" s="49" t="s">
        <v>598</v>
      </c>
      <c r="B42" s="50">
        <v>105</v>
      </c>
      <c r="C42" s="50">
        <v>49.46</v>
      </c>
      <c r="D42" s="50">
        <v>1.81</v>
      </c>
      <c r="E42" s="50">
        <v>13.66</v>
      </c>
      <c r="F42" s="50">
        <v>13.96</v>
      </c>
      <c r="G42" s="50">
        <v>0.22</v>
      </c>
      <c r="H42" s="50">
        <v>6.91</v>
      </c>
      <c r="I42" s="50">
        <v>11.68</v>
      </c>
      <c r="J42" s="50">
        <v>2.2999999999999998</v>
      </c>
      <c r="K42" s="50">
        <v>0.2</v>
      </c>
      <c r="L42" s="50">
        <v>0.16</v>
      </c>
      <c r="M42" s="50">
        <v>112.9</v>
      </c>
      <c r="N42" s="50">
        <v>71.5</v>
      </c>
      <c r="O42" s="55">
        <v>99.97</v>
      </c>
      <c r="P42" s="50">
        <v>-0.41599999999999998</v>
      </c>
      <c r="Q42" s="50">
        <v>2.5099999999999998</v>
      </c>
    </row>
    <row r="43" spans="1:17">
      <c r="A43" s="49" t="s">
        <v>599</v>
      </c>
      <c r="B43" s="50">
        <v>115</v>
      </c>
      <c r="C43" s="50">
        <v>49.54</v>
      </c>
      <c r="D43" s="50">
        <v>1.82</v>
      </c>
      <c r="E43" s="50">
        <v>13.72</v>
      </c>
      <c r="F43" s="50">
        <v>14.08</v>
      </c>
      <c r="G43" s="50">
        <v>0.22</v>
      </c>
      <c r="H43" s="50">
        <v>6.89</v>
      </c>
      <c r="I43" s="50">
        <v>11.7</v>
      </c>
      <c r="J43" s="50">
        <v>2.3199999999999998</v>
      </c>
      <c r="K43" s="50">
        <v>0.2</v>
      </c>
      <c r="L43" s="50">
        <v>0.16</v>
      </c>
      <c r="M43" s="50">
        <v>118.7</v>
      </c>
      <c r="N43" s="50">
        <v>73.5</v>
      </c>
      <c r="O43" s="55">
        <v>100.04</v>
      </c>
      <c r="P43" s="50">
        <v>-0.63300000000000001</v>
      </c>
      <c r="Q43" s="50">
        <v>2.52</v>
      </c>
    </row>
    <row r="44" spans="1:17">
      <c r="A44" s="49" t="s">
        <v>600</v>
      </c>
      <c r="B44" s="50">
        <v>120</v>
      </c>
      <c r="C44" s="50">
        <v>49.54</v>
      </c>
      <c r="D44" s="50">
        <v>1.82</v>
      </c>
      <c r="E44" s="50">
        <v>13.66</v>
      </c>
      <c r="F44" s="50">
        <v>14.04</v>
      </c>
      <c r="G44" s="50">
        <v>0.22</v>
      </c>
      <c r="H44" s="50">
        <v>6.87</v>
      </c>
      <c r="I44" s="50">
        <v>11.72</v>
      </c>
      <c r="J44" s="50">
        <v>2.27</v>
      </c>
      <c r="K44" s="50">
        <v>0.21</v>
      </c>
      <c r="L44" s="50">
        <v>0.17</v>
      </c>
      <c r="M44" s="50">
        <v>119.1</v>
      </c>
      <c r="N44" s="50">
        <v>76.099999999999994</v>
      </c>
      <c r="O44" s="55">
        <v>100.01</v>
      </c>
      <c r="P44" s="50">
        <v>-0.52800000000000002</v>
      </c>
      <c r="Q44" s="50">
        <v>2.48</v>
      </c>
    </row>
    <row r="45" spans="1:17">
      <c r="A45" s="49" t="s">
        <v>601</v>
      </c>
      <c r="B45" s="50">
        <v>125</v>
      </c>
      <c r="C45" s="50">
        <v>49.34</v>
      </c>
      <c r="D45" s="50">
        <v>1.81</v>
      </c>
      <c r="E45" s="50">
        <v>13.73</v>
      </c>
      <c r="F45" s="50">
        <v>14.07</v>
      </c>
      <c r="G45" s="50">
        <v>0.22</v>
      </c>
      <c r="H45" s="50">
        <v>6.98</v>
      </c>
      <c r="I45" s="50">
        <v>11.69</v>
      </c>
      <c r="J45" s="50">
        <v>2.31</v>
      </c>
      <c r="K45" s="50">
        <v>0.2</v>
      </c>
      <c r="L45" s="50">
        <v>0.16</v>
      </c>
      <c r="M45" s="50">
        <v>119.7</v>
      </c>
      <c r="N45" s="50">
        <v>76.3</v>
      </c>
      <c r="O45" s="55">
        <v>100.05</v>
      </c>
      <c r="P45" s="50">
        <v>-0.48899999999999999</v>
      </c>
      <c r="Q45" s="50">
        <v>2.5099999999999998</v>
      </c>
    </row>
    <row r="46" spans="1:17">
      <c r="A46" s="49" t="s">
        <v>123</v>
      </c>
      <c r="B46" s="50">
        <v>130</v>
      </c>
      <c r="C46" s="50">
        <v>50.26</v>
      </c>
      <c r="D46" s="50">
        <v>1.77</v>
      </c>
      <c r="E46" s="50">
        <v>13.67</v>
      </c>
      <c r="F46" s="50">
        <v>13.67</v>
      </c>
      <c r="G46" s="50">
        <v>0.21</v>
      </c>
      <c r="H46" s="50">
        <v>6.78</v>
      </c>
      <c r="I46" s="50">
        <v>11.74</v>
      </c>
      <c r="J46" s="50">
        <v>2.25</v>
      </c>
      <c r="K46" s="50">
        <v>0.2</v>
      </c>
      <c r="L46" s="50">
        <v>0.16</v>
      </c>
      <c r="M46" s="50">
        <v>139.4</v>
      </c>
      <c r="N46" s="50">
        <v>78.7</v>
      </c>
      <c r="O46" s="55">
        <v>100.01</v>
      </c>
      <c r="P46" s="50">
        <v>-0.73199999999999998</v>
      </c>
      <c r="Q46" s="50">
        <v>2.4500000000000002</v>
      </c>
    </row>
    <row r="47" spans="1:17">
      <c r="A47" s="49" t="s">
        <v>124</v>
      </c>
      <c r="B47" s="50">
        <v>135</v>
      </c>
      <c r="C47" s="50">
        <v>49.58</v>
      </c>
      <c r="D47" s="50">
        <v>1.82</v>
      </c>
      <c r="E47" s="50">
        <v>13.7</v>
      </c>
      <c r="F47" s="50">
        <v>14.05</v>
      </c>
      <c r="G47" s="50">
        <v>0.22</v>
      </c>
      <c r="H47" s="50">
        <v>6.94</v>
      </c>
      <c r="I47" s="50">
        <v>11.71</v>
      </c>
      <c r="J47" s="50">
        <v>2.34</v>
      </c>
      <c r="K47" s="50">
        <v>0.21</v>
      </c>
      <c r="L47" s="50">
        <v>0.17</v>
      </c>
      <c r="M47" s="50">
        <v>117.5</v>
      </c>
      <c r="N47" s="50">
        <v>77</v>
      </c>
      <c r="O47" s="55">
        <v>99.98</v>
      </c>
      <c r="P47" s="50">
        <v>-0.77600000000000002</v>
      </c>
      <c r="Q47" s="50">
        <v>2.5499999999999998</v>
      </c>
    </row>
    <row r="48" spans="1:17">
      <c r="A48" s="49" t="s">
        <v>125</v>
      </c>
      <c r="B48" s="50">
        <v>140</v>
      </c>
      <c r="C48" s="49" t="s">
        <v>552</v>
      </c>
      <c r="D48" s="49" t="s">
        <v>552</v>
      </c>
      <c r="E48" s="49" t="s">
        <v>552</v>
      </c>
      <c r="F48" s="49" t="s">
        <v>552</v>
      </c>
      <c r="G48" s="49" t="s">
        <v>552</v>
      </c>
      <c r="H48" s="49" t="s">
        <v>552</v>
      </c>
      <c r="I48" s="49" t="s">
        <v>552</v>
      </c>
      <c r="J48" s="49" t="s">
        <v>552</v>
      </c>
      <c r="K48" s="49" t="s">
        <v>552</v>
      </c>
      <c r="L48" s="49" t="s">
        <v>552</v>
      </c>
      <c r="M48" s="49" t="s">
        <v>552</v>
      </c>
      <c r="N48" s="49" t="s">
        <v>552</v>
      </c>
      <c r="O48" s="57" t="s">
        <v>552</v>
      </c>
      <c r="P48" s="49" t="s">
        <v>552</v>
      </c>
      <c r="Q48" s="49" t="s">
        <v>552</v>
      </c>
    </row>
    <row r="49" spans="1:17">
      <c r="A49" s="49" t="s">
        <v>126</v>
      </c>
      <c r="B49" s="50">
        <v>145</v>
      </c>
      <c r="C49" s="50">
        <v>49.4</v>
      </c>
      <c r="D49" s="50">
        <v>1.82</v>
      </c>
      <c r="E49" s="50">
        <v>13.72</v>
      </c>
      <c r="F49" s="50">
        <v>14.07</v>
      </c>
      <c r="G49" s="50">
        <v>0.22</v>
      </c>
      <c r="H49" s="50">
        <v>6.96</v>
      </c>
      <c r="I49" s="50">
        <v>11.72</v>
      </c>
      <c r="J49" s="50">
        <v>2.33</v>
      </c>
      <c r="K49" s="50">
        <v>0.2</v>
      </c>
      <c r="L49" s="50">
        <v>0.17</v>
      </c>
      <c r="M49" s="50">
        <v>118.5</v>
      </c>
      <c r="N49" s="50">
        <v>72.599999999999994</v>
      </c>
      <c r="O49" s="55">
        <v>99.96</v>
      </c>
      <c r="P49" s="50">
        <v>-0.67100000000000004</v>
      </c>
      <c r="Q49" s="50">
        <v>2.54</v>
      </c>
    </row>
    <row r="50" spans="1:17">
      <c r="A50" s="49" t="s">
        <v>602</v>
      </c>
      <c r="B50" s="50">
        <v>170</v>
      </c>
      <c r="C50" s="50">
        <v>49.38</v>
      </c>
      <c r="D50" s="50">
        <v>1.79</v>
      </c>
      <c r="E50" s="50">
        <v>13.89</v>
      </c>
      <c r="F50" s="50">
        <v>13.93</v>
      </c>
      <c r="G50" s="50">
        <v>0.22</v>
      </c>
      <c r="H50" s="50">
        <v>6.94</v>
      </c>
      <c r="I50" s="50">
        <v>11.9</v>
      </c>
      <c r="J50" s="50">
        <v>2.2000000000000002</v>
      </c>
      <c r="K50" s="50">
        <v>0.2</v>
      </c>
      <c r="L50" s="50">
        <v>0.16</v>
      </c>
      <c r="M50" s="50">
        <v>145.80000000000001</v>
      </c>
      <c r="N50" s="50">
        <v>80.099999999999994</v>
      </c>
      <c r="O50" s="55">
        <v>99.99</v>
      </c>
      <c r="P50" s="50">
        <v>-0.65800000000000003</v>
      </c>
      <c r="Q50" s="50">
        <v>2.4</v>
      </c>
    </row>
    <row r="51" spans="1:17">
      <c r="A51" s="49" t="s">
        <v>603</v>
      </c>
      <c r="B51" s="49">
        <v>105</v>
      </c>
      <c r="C51" s="50">
        <v>49.91</v>
      </c>
      <c r="D51" s="50">
        <v>1.79</v>
      </c>
      <c r="E51" s="50">
        <v>13.64</v>
      </c>
      <c r="F51" s="50">
        <v>13.73</v>
      </c>
      <c r="G51" s="50">
        <v>0.21</v>
      </c>
      <c r="H51" s="50">
        <v>6.82</v>
      </c>
      <c r="I51" s="50">
        <v>11.83</v>
      </c>
      <c r="J51" s="50">
        <v>2.25</v>
      </c>
      <c r="K51" s="50">
        <v>0.2</v>
      </c>
      <c r="L51" s="50">
        <v>0.16</v>
      </c>
      <c r="M51" s="50">
        <v>144.1</v>
      </c>
      <c r="N51" s="50">
        <v>76.7</v>
      </c>
      <c r="O51" s="55">
        <v>100.04</v>
      </c>
      <c r="P51" s="50">
        <v>-0.52900000000000003</v>
      </c>
      <c r="Q51" s="50">
        <v>2.4500000000000002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DCAA-0F91-5B40-AEC8-E5C88ECBF80C}">
  <dimension ref="A1:AM90"/>
  <sheetViews>
    <sheetView zoomScale="112" workbookViewId="0">
      <selection activeCell="B19" sqref="B19"/>
    </sheetView>
  </sheetViews>
  <sheetFormatPr defaultColWidth="10.796875" defaultRowHeight="13.2"/>
  <cols>
    <col min="1" max="1" width="21.69921875" style="81" customWidth="1"/>
    <col min="2" max="2" width="16.796875" style="69" customWidth="1"/>
    <col min="3" max="16384" width="10.796875" style="69"/>
  </cols>
  <sheetData>
    <row r="1" spans="1:39" s="71" customFormat="1">
      <c r="A1" s="82" t="s">
        <v>540</v>
      </c>
      <c r="B1" s="83" t="s">
        <v>565</v>
      </c>
      <c r="C1" s="83" t="s">
        <v>645</v>
      </c>
      <c r="D1" s="83" t="s">
        <v>646</v>
      </c>
      <c r="E1" s="83" t="s">
        <v>647</v>
      </c>
      <c r="F1" s="83" t="s">
        <v>648</v>
      </c>
      <c r="G1" s="83" t="s">
        <v>649</v>
      </c>
      <c r="H1" s="83" t="s">
        <v>650</v>
      </c>
      <c r="I1" s="83" t="s">
        <v>651</v>
      </c>
      <c r="J1" s="83" t="s">
        <v>652</v>
      </c>
      <c r="K1" s="83" t="s">
        <v>653</v>
      </c>
      <c r="L1" s="83" t="s">
        <v>654</v>
      </c>
      <c r="M1" s="83" t="s">
        <v>655</v>
      </c>
      <c r="N1" s="83" t="s">
        <v>656</v>
      </c>
      <c r="O1" s="83" t="s">
        <v>657</v>
      </c>
      <c r="P1" s="83" t="s">
        <v>556</v>
      </c>
      <c r="Q1" s="83" t="s">
        <v>560</v>
      </c>
      <c r="R1" s="83" t="s">
        <v>554</v>
      </c>
      <c r="S1" s="83" t="s">
        <v>676</v>
      </c>
      <c r="T1" s="83" t="s">
        <v>677</v>
      </c>
      <c r="U1" s="83" t="s">
        <v>678</v>
      </c>
      <c r="V1" s="83" t="s">
        <v>679</v>
      </c>
      <c r="W1" s="83" t="s">
        <v>680</v>
      </c>
      <c r="X1" s="83" t="s">
        <v>553</v>
      </c>
      <c r="Y1" s="83" t="s">
        <v>681</v>
      </c>
      <c r="Z1" s="83" t="s">
        <v>682</v>
      </c>
      <c r="AA1" s="83" t="s">
        <v>683</v>
      </c>
      <c r="AB1" s="83" t="s">
        <v>684</v>
      </c>
      <c r="AC1" s="83" t="s">
        <v>685</v>
      </c>
      <c r="AD1" s="83" t="s">
        <v>686</v>
      </c>
      <c r="AE1" s="83" t="s">
        <v>687</v>
      </c>
      <c r="AF1" s="83" t="s">
        <v>688</v>
      </c>
      <c r="AG1" s="83" t="s">
        <v>689</v>
      </c>
      <c r="AH1" s="83" t="s">
        <v>690</v>
      </c>
      <c r="AI1" s="83" t="s">
        <v>691</v>
      </c>
      <c r="AJ1" s="83" t="s">
        <v>692</v>
      </c>
      <c r="AK1" s="83" t="s">
        <v>693</v>
      </c>
      <c r="AL1" s="83" t="s">
        <v>694</v>
      </c>
      <c r="AM1" s="83" t="s">
        <v>695</v>
      </c>
    </row>
    <row r="2" spans="1:39" s="71" customFormat="1">
      <c r="A2" s="82" t="s">
        <v>590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</row>
    <row r="3" spans="1:39">
      <c r="A3" s="79" t="s">
        <v>575</v>
      </c>
      <c r="B3" s="78" t="s">
        <v>576</v>
      </c>
      <c r="C3" s="77" t="s">
        <v>658</v>
      </c>
      <c r="D3" s="77">
        <v>44.75</v>
      </c>
      <c r="E3" s="77">
        <v>1.6</v>
      </c>
      <c r="F3" s="77">
        <v>343.7</v>
      </c>
      <c r="G3" s="77">
        <v>128.5</v>
      </c>
      <c r="H3" s="77">
        <v>0.2</v>
      </c>
      <c r="I3" s="77">
        <v>51.08</v>
      </c>
      <c r="J3" s="77">
        <v>77.06</v>
      </c>
      <c r="K3" s="77">
        <v>144.30000000000001</v>
      </c>
      <c r="L3" s="77">
        <v>94.9</v>
      </c>
      <c r="M3" s="77">
        <v>17.3</v>
      </c>
      <c r="N3" s="77">
        <v>3.73</v>
      </c>
      <c r="O3" s="77">
        <v>148.19999999999999</v>
      </c>
      <c r="P3" s="77">
        <v>29.39</v>
      </c>
      <c r="Q3" s="77">
        <v>96.16</v>
      </c>
      <c r="R3" s="77">
        <v>9.0299999999999994</v>
      </c>
      <c r="S3" s="77">
        <v>0.04</v>
      </c>
      <c r="T3" s="77">
        <v>39.270000000000003</v>
      </c>
      <c r="U3" s="77">
        <v>6.62</v>
      </c>
      <c r="V3" s="77">
        <v>16.329999999999998</v>
      </c>
      <c r="W3" s="77">
        <v>2.57</v>
      </c>
      <c r="X3" s="77">
        <v>12.7</v>
      </c>
      <c r="Y3" s="77">
        <v>3.71</v>
      </c>
      <c r="Z3" s="77">
        <v>1.29</v>
      </c>
      <c r="AA3" s="77">
        <v>4.62</v>
      </c>
      <c r="AB3" s="77">
        <v>0.8</v>
      </c>
      <c r="AC3" s="77">
        <v>4.9800000000000004</v>
      </c>
      <c r="AD3" s="77">
        <v>1.05</v>
      </c>
      <c r="AE3" s="77">
        <v>2.88</v>
      </c>
      <c r="AF3" s="77">
        <v>0.48</v>
      </c>
      <c r="AG3" s="77">
        <v>2.85</v>
      </c>
      <c r="AH3" s="77">
        <v>0.45</v>
      </c>
      <c r="AI3" s="77">
        <v>2.58</v>
      </c>
      <c r="AJ3" s="77">
        <v>0.61</v>
      </c>
      <c r="AK3" s="77">
        <v>0.5</v>
      </c>
      <c r="AL3" s="77">
        <v>0.56999999999999995</v>
      </c>
      <c r="AM3" s="77">
        <v>0.16</v>
      </c>
    </row>
    <row r="4" spans="1:39">
      <c r="A4" s="79" t="s">
        <v>84</v>
      </c>
      <c r="B4" s="78" t="s">
        <v>576</v>
      </c>
      <c r="C4" s="77" t="s">
        <v>659</v>
      </c>
      <c r="D4" s="77">
        <v>45.28</v>
      </c>
      <c r="E4" s="77">
        <v>1.71</v>
      </c>
      <c r="F4" s="77">
        <v>356.9</v>
      </c>
      <c r="G4" s="77">
        <v>73.08</v>
      </c>
      <c r="H4" s="77">
        <v>0.21</v>
      </c>
      <c r="I4" s="77">
        <v>50.67</v>
      </c>
      <c r="J4" s="77">
        <v>65.27</v>
      </c>
      <c r="K4" s="77">
        <v>150.19999999999999</v>
      </c>
      <c r="L4" s="77">
        <v>98</v>
      </c>
      <c r="M4" s="77">
        <v>17.71</v>
      </c>
      <c r="N4" s="77">
        <v>3.97</v>
      </c>
      <c r="O4" s="77">
        <v>154.80000000000001</v>
      </c>
      <c r="P4" s="77">
        <v>30.73</v>
      </c>
      <c r="Q4" s="77">
        <v>93.67</v>
      </c>
      <c r="R4" s="77">
        <v>9.4700000000000006</v>
      </c>
      <c r="S4" s="77">
        <v>0.04</v>
      </c>
      <c r="T4" s="77">
        <v>37.22</v>
      </c>
      <c r="U4" s="77">
        <v>6.82</v>
      </c>
      <c r="V4" s="77">
        <v>17.05</v>
      </c>
      <c r="W4" s="77">
        <v>2.72</v>
      </c>
      <c r="X4" s="77">
        <v>13.34</v>
      </c>
      <c r="Y4" s="77">
        <v>3.84</v>
      </c>
      <c r="Z4" s="77">
        <v>1.35</v>
      </c>
      <c r="AA4" s="77">
        <v>4.8099999999999996</v>
      </c>
      <c r="AB4" s="77">
        <v>0.84</v>
      </c>
      <c r="AC4" s="77">
        <v>5.22</v>
      </c>
      <c r="AD4" s="77">
        <v>1.1000000000000001</v>
      </c>
      <c r="AE4" s="77">
        <v>2.96</v>
      </c>
      <c r="AF4" s="77">
        <v>0.49</v>
      </c>
      <c r="AG4" s="77">
        <v>2.93</v>
      </c>
      <c r="AH4" s="77">
        <v>0.47</v>
      </c>
      <c r="AI4" s="77">
        <v>2.62</v>
      </c>
      <c r="AJ4" s="77">
        <v>0.62</v>
      </c>
      <c r="AK4" s="77">
        <v>0.12</v>
      </c>
      <c r="AL4" s="77">
        <v>0.6</v>
      </c>
      <c r="AM4" s="77">
        <v>0.18</v>
      </c>
    </row>
    <row r="5" spans="1:39">
      <c r="A5" s="79" t="s">
        <v>85</v>
      </c>
      <c r="B5" s="78">
        <v>1</v>
      </c>
      <c r="C5" s="77" t="s">
        <v>660</v>
      </c>
      <c r="D5" s="77">
        <v>42.26</v>
      </c>
      <c r="E5" s="77">
        <v>1.6</v>
      </c>
      <c r="F5" s="77">
        <v>333.2</v>
      </c>
      <c r="G5" s="77">
        <v>67.87</v>
      </c>
      <c r="H5" s="77">
        <v>0.2</v>
      </c>
      <c r="I5" s="77">
        <v>47.95</v>
      </c>
      <c r="J5" s="77">
        <v>60.2</v>
      </c>
      <c r="K5" s="77">
        <v>138</v>
      </c>
      <c r="L5" s="77">
        <v>89.62</v>
      </c>
      <c r="M5" s="77">
        <v>16.239999999999998</v>
      </c>
      <c r="N5" s="77">
        <v>3.61</v>
      </c>
      <c r="O5" s="77">
        <v>142.19999999999999</v>
      </c>
      <c r="P5" s="77">
        <v>28.27</v>
      </c>
      <c r="Q5" s="77">
        <v>87.61</v>
      </c>
      <c r="R5" s="77">
        <v>8.73</v>
      </c>
      <c r="S5" s="77">
        <v>0.04</v>
      </c>
      <c r="T5" s="77">
        <v>33.94</v>
      </c>
      <c r="U5" s="77">
        <v>6.28</v>
      </c>
      <c r="V5" s="77">
        <v>15.7</v>
      </c>
      <c r="W5" s="77">
        <v>2.5299999999999998</v>
      </c>
      <c r="X5" s="77">
        <v>12.36</v>
      </c>
      <c r="Y5" s="77">
        <v>3.58</v>
      </c>
      <c r="Z5" s="77">
        <v>1.24</v>
      </c>
      <c r="AA5" s="77">
        <v>4.4400000000000004</v>
      </c>
      <c r="AB5" s="77">
        <v>0.78</v>
      </c>
      <c r="AC5" s="77">
        <v>4.82</v>
      </c>
      <c r="AD5" s="77">
        <v>1.01</v>
      </c>
      <c r="AE5" s="77">
        <v>2.77</v>
      </c>
      <c r="AF5" s="77">
        <v>0.46</v>
      </c>
      <c r="AG5" s="77">
        <v>2.73</v>
      </c>
      <c r="AH5" s="77">
        <v>0.43</v>
      </c>
      <c r="AI5" s="77">
        <v>2.5</v>
      </c>
      <c r="AJ5" s="77">
        <v>0.59</v>
      </c>
      <c r="AK5" s="77">
        <v>0.1</v>
      </c>
      <c r="AL5" s="77">
        <v>0.56000000000000005</v>
      </c>
      <c r="AM5" s="77">
        <v>0.16</v>
      </c>
    </row>
    <row r="6" spans="1:39">
      <c r="A6" s="79" t="s">
        <v>86</v>
      </c>
      <c r="B6" s="78">
        <v>2</v>
      </c>
      <c r="C6" s="77" t="s">
        <v>661</v>
      </c>
      <c r="D6" s="77">
        <v>58.27</v>
      </c>
      <c r="E6" s="77">
        <v>2.2200000000000002</v>
      </c>
      <c r="F6" s="77">
        <v>462.8</v>
      </c>
      <c r="G6" s="77">
        <v>93.98</v>
      </c>
      <c r="H6" s="77">
        <v>0.27</v>
      </c>
      <c r="I6" s="77">
        <v>67.260000000000005</v>
      </c>
      <c r="J6" s="77">
        <v>84.79</v>
      </c>
      <c r="K6" s="77">
        <v>194.3</v>
      </c>
      <c r="L6" s="77">
        <v>127.5</v>
      </c>
      <c r="M6" s="77">
        <v>22.9</v>
      </c>
      <c r="N6" s="77">
        <v>5.07</v>
      </c>
      <c r="O6" s="77">
        <v>201.5</v>
      </c>
      <c r="P6" s="77">
        <v>40.22</v>
      </c>
      <c r="Q6" s="77">
        <v>124.8</v>
      </c>
      <c r="R6" s="77">
        <v>12.46</v>
      </c>
      <c r="S6" s="77">
        <v>0.05</v>
      </c>
      <c r="T6" s="77">
        <v>47.46</v>
      </c>
      <c r="U6" s="77">
        <v>8.74</v>
      </c>
      <c r="V6" s="77">
        <v>21.84</v>
      </c>
      <c r="W6" s="77">
        <v>3.49</v>
      </c>
      <c r="X6" s="77">
        <v>17.13</v>
      </c>
      <c r="Y6" s="77">
        <v>4.96</v>
      </c>
      <c r="Z6" s="77">
        <v>1.72</v>
      </c>
      <c r="AA6" s="77">
        <v>6.16</v>
      </c>
      <c r="AB6" s="77">
        <v>1.07</v>
      </c>
      <c r="AC6" s="77">
        <v>6.68</v>
      </c>
      <c r="AD6" s="77">
        <v>1.41</v>
      </c>
      <c r="AE6" s="77">
        <v>3.82</v>
      </c>
      <c r="AF6" s="77">
        <v>0.63</v>
      </c>
      <c r="AG6" s="77">
        <v>3.76</v>
      </c>
      <c r="AH6" s="77">
        <v>0.6</v>
      </c>
      <c r="AI6" s="77">
        <v>3.44</v>
      </c>
      <c r="AJ6" s="77">
        <v>0.8</v>
      </c>
      <c r="AK6" s="77">
        <v>0.28000000000000003</v>
      </c>
      <c r="AL6" s="77">
        <v>0.77</v>
      </c>
      <c r="AM6" s="77">
        <v>0.23</v>
      </c>
    </row>
    <row r="7" spans="1:39">
      <c r="A7" s="79" t="s">
        <v>102</v>
      </c>
      <c r="B7" s="78">
        <v>4</v>
      </c>
      <c r="C7" s="77" t="s">
        <v>662</v>
      </c>
      <c r="D7" s="77">
        <v>47.26</v>
      </c>
      <c r="E7" s="77">
        <v>1.79</v>
      </c>
      <c r="F7" s="77">
        <v>366.2</v>
      </c>
      <c r="G7" s="77">
        <v>77.27</v>
      </c>
      <c r="H7" s="77">
        <v>0.22</v>
      </c>
      <c r="I7" s="77">
        <v>51.27</v>
      </c>
      <c r="J7" s="77">
        <v>66.23</v>
      </c>
      <c r="K7" s="77">
        <v>150.5</v>
      </c>
      <c r="L7" s="77">
        <v>98.86</v>
      </c>
      <c r="M7" s="77">
        <v>17.78</v>
      </c>
      <c r="N7" s="77">
        <v>3.98</v>
      </c>
      <c r="O7" s="77">
        <v>156.19999999999999</v>
      </c>
      <c r="P7" s="77">
        <v>30.88</v>
      </c>
      <c r="Q7" s="77">
        <v>97.11</v>
      </c>
      <c r="R7" s="77">
        <v>9.6999999999999993</v>
      </c>
      <c r="S7" s="77">
        <v>0.04</v>
      </c>
      <c r="T7" s="77">
        <v>37.14</v>
      </c>
      <c r="U7" s="77">
        <v>6.82</v>
      </c>
      <c r="V7" s="77">
        <v>16.940000000000001</v>
      </c>
      <c r="W7" s="77">
        <v>2.73</v>
      </c>
      <c r="X7" s="77">
        <v>13.42</v>
      </c>
      <c r="Y7" s="77">
        <v>3.87</v>
      </c>
      <c r="Z7" s="77">
        <v>1.34</v>
      </c>
      <c r="AA7" s="77">
        <v>4.8</v>
      </c>
      <c r="AB7" s="77">
        <v>0.84</v>
      </c>
      <c r="AC7" s="77">
        <v>5.17</v>
      </c>
      <c r="AD7" s="77">
        <v>1.1000000000000001</v>
      </c>
      <c r="AE7" s="77">
        <v>2.99</v>
      </c>
      <c r="AF7" s="77">
        <v>0.49</v>
      </c>
      <c r="AG7" s="77">
        <v>2.94</v>
      </c>
      <c r="AH7" s="77">
        <v>0.47</v>
      </c>
      <c r="AI7" s="77">
        <v>2.71</v>
      </c>
      <c r="AJ7" s="77">
        <v>0.63</v>
      </c>
      <c r="AK7" s="77">
        <v>0.16</v>
      </c>
      <c r="AL7" s="77">
        <v>0.61</v>
      </c>
      <c r="AM7" s="77">
        <v>0.18</v>
      </c>
    </row>
    <row r="8" spans="1:39">
      <c r="A8" s="79" t="s">
        <v>577</v>
      </c>
      <c r="B8" s="78">
        <v>6</v>
      </c>
      <c r="C8" s="78" t="s">
        <v>663</v>
      </c>
      <c r="D8" s="77">
        <v>45.08</v>
      </c>
      <c r="E8" s="77">
        <v>1.68</v>
      </c>
      <c r="F8" s="77">
        <v>348</v>
      </c>
      <c r="G8" s="77">
        <v>73.83</v>
      </c>
      <c r="H8" s="77">
        <v>0.21</v>
      </c>
      <c r="I8" s="77">
        <v>48.84</v>
      </c>
      <c r="J8" s="77">
        <v>63.73</v>
      </c>
      <c r="K8" s="77">
        <v>143.6</v>
      </c>
      <c r="L8" s="77">
        <v>94.57</v>
      </c>
      <c r="M8" s="77">
        <v>16.97</v>
      </c>
      <c r="N8" s="77">
        <v>3.72</v>
      </c>
      <c r="O8" s="77">
        <v>148.4</v>
      </c>
      <c r="P8" s="77">
        <v>29.45</v>
      </c>
      <c r="Q8" s="77">
        <v>91.92</v>
      </c>
      <c r="R8" s="77">
        <v>9.16</v>
      </c>
      <c r="S8" s="77">
        <v>0.04</v>
      </c>
      <c r="T8" s="77">
        <v>35.36</v>
      </c>
      <c r="U8" s="77">
        <v>6.57</v>
      </c>
      <c r="V8" s="77">
        <v>16.350000000000001</v>
      </c>
      <c r="W8" s="77">
        <v>2.63</v>
      </c>
      <c r="X8" s="77">
        <v>12.83</v>
      </c>
      <c r="Y8" s="77">
        <v>3.73</v>
      </c>
      <c r="Z8" s="77">
        <v>1.31</v>
      </c>
      <c r="AA8" s="77">
        <v>4.63</v>
      </c>
      <c r="AB8" s="77">
        <v>0.81</v>
      </c>
      <c r="AC8" s="77">
        <v>5.0199999999999996</v>
      </c>
      <c r="AD8" s="77">
        <v>1.06</v>
      </c>
      <c r="AE8" s="77">
        <v>2.9</v>
      </c>
      <c r="AF8" s="77">
        <v>0.47</v>
      </c>
      <c r="AG8" s="77">
        <v>2.84</v>
      </c>
      <c r="AH8" s="77">
        <v>0.46</v>
      </c>
      <c r="AI8" s="77">
        <v>2.6</v>
      </c>
      <c r="AJ8" s="77">
        <v>0.61</v>
      </c>
      <c r="AK8" s="77">
        <v>0.14000000000000001</v>
      </c>
      <c r="AL8" s="77">
        <v>0.57999999999999996</v>
      </c>
      <c r="AM8" s="77">
        <v>0.17</v>
      </c>
    </row>
    <row r="9" spans="1:39">
      <c r="A9" s="79" t="s">
        <v>578</v>
      </c>
      <c r="B9" s="78">
        <v>6</v>
      </c>
      <c r="C9" s="77" t="s">
        <v>664</v>
      </c>
      <c r="D9" s="77">
        <v>35.97</v>
      </c>
      <c r="E9" s="77">
        <v>1.59</v>
      </c>
      <c r="F9" s="77">
        <v>308.8</v>
      </c>
      <c r="G9" s="77">
        <v>42.28</v>
      </c>
      <c r="H9" s="77">
        <v>0.18</v>
      </c>
      <c r="I9" s="77">
        <v>42.7</v>
      </c>
      <c r="J9" s="77">
        <v>46.52</v>
      </c>
      <c r="K9" s="77">
        <v>122.8</v>
      </c>
      <c r="L9" s="77">
        <v>94.17</v>
      </c>
      <c r="M9" s="77">
        <v>15.94</v>
      </c>
      <c r="N9" s="77">
        <v>4.1100000000000003</v>
      </c>
      <c r="O9" s="77">
        <v>140.9</v>
      </c>
      <c r="P9" s="77">
        <v>28.42</v>
      </c>
      <c r="Q9" s="77">
        <v>103.9</v>
      </c>
      <c r="R9" s="77">
        <v>9.74</v>
      </c>
      <c r="S9" s="77">
        <v>0.05</v>
      </c>
      <c r="T9" s="77">
        <v>44.67</v>
      </c>
      <c r="U9" s="77">
        <v>7.24</v>
      </c>
      <c r="V9" s="77">
        <v>17.64</v>
      </c>
      <c r="W9" s="77">
        <v>2.78</v>
      </c>
      <c r="X9" s="77">
        <v>13.5</v>
      </c>
      <c r="Y9" s="77">
        <v>3.74</v>
      </c>
      <c r="Z9" s="77">
        <v>1.26</v>
      </c>
      <c r="AA9" s="77">
        <v>4.53</v>
      </c>
      <c r="AB9" s="77">
        <v>0.79</v>
      </c>
      <c r="AC9" s="77">
        <v>4.8099999999999996</v>
      </c>
      <c r="AD9" s="77">
        <v>1.02</v>
      </c>
      <c r="AE9" s="77">
        <v>2.76</v>
      </c>
      <c r="AF9" s="77">
        <v>0.46</v>
      </c>
      <c r="AG9" s="77">
        <v>2.74</v>
      </c>
      <c r="AH9" s="77">
        <v>0.44</v>
      </c>
      <c r="AI9" s="77">
        <v>2.7</v>
      </c>
      <c r="AJ9" s="77">
        <v>0.64</v>
      </c>
      <c r="AK9" s="77">
        <v>0.77</v>
      </c>
      <c r="AL9" s="77">
        <v>0.64</v>
      </c>
      <c r="AM9" s="77">
        <v>0.19</v>
      </c>
    </row>
    <row r="10" spans="1:39">
      <c r="A10" s="81" t="s">
        <v>101</v>
      </c>
      <c r="B10" s="69">
        <v>6</v>
      </c>
      <c r="C10" s="69" t="s">
        <v>552</v>
      </c>
      <c r="D10" s="69" t="s">
        <v>552</v>
      </c>
      <c r="E10" s="69" t="s">
        <v>552</v>
      </c>
      <c r="F10" s="69" t="s">
        <v>552</v>
      </c>
      <c r="G10" s="69" t="s">
        <v>552</v>
      </c>
      <c r="H10" s="69" t="s">
        <v>552</v>
      </c>
      <c r="M10" s="69" t="s">
        <v>552</v>
      </c>
      <c r="N10" s="69" t="s">
        <v>552</v>
      </c>
      <c r="P10" s="69" t="s">
        <v>552</v>
      </c>
      <c r="Q10" s="69" t="s">
        <v>552</v>
      </c>
      <c r="R10" s="69" t="s">
        <v>552</v>
      </c>
      <c r="S10" s="69" t="s">
        <v>552</v>
      </c>
      <c r="T10" s="69" t="s">
        <v>552</v>
      </c>
      <c r="V10" s="69" t="s">
        <v>552</v>
      </c>
      <c r="W10" s="69" t="s">
        <v>552</v>
      </c>
      <c r="X10" s="69" t="s">
        <v>552</v>
      </c>
      <c r="Z10" s="69" t="s">
        <v>552</v>
      </c>
      <c r="AA10" s="69" t="s">
        <v>552</v>
      </c>
      <c r="AB10" s="69" t="s">
        <v>552</v>
      </c>
      <c r="AC10" s="69" t="s">
        <v>552</v>
      </c>
      <c r="AD10" s="69" t="s">
        <v>552</v>
      </c>
      <c r="AE10" s="69" t="s">
        <v>552</v>
      </c>
      <c r="AF10" s="69" t="s">
        <v>552</v>
      </c>
      <c r="AG10" s="69" t="s">
        <v>552</v>
      </c>
      <c r="AH10" s="69" t="s">
        <v>552</v>
      </c>
      <c r="AJ10" s="69" t="s">
        <v>552</v>
      </c>
    </row>
    <row r="11" spans="1:39">
      <c r="A11" s="79" t="s">
        <v>90</v>
      </c>
      <c r="B11" s="78">
        <v>9</v>
      </c>
      <c r="C11" s="77" t="s">
        <v>666</v>
      </c>
      <c r="D11" s="77">
        <v>46.76</v>
      </c>
      <c r="E11" s="77">
        <v>1.76</v>
      </c>
      <c r="F11" s="77">
        <v>364</v>
      </c>
      <c r="G11" s="77">
        <v>75.17</v>
      </c>
      <c r="H11" s="77">
        <v>0.22</v>
      </c>
      <c r="I11" s="77">
        <v>50.88</v>
      </c>
      <c r="J11" s="77">
        <v>66.11</v>
      </c>
      <c r="K11" s="77">
        <v>147.19999999999999</v>
      </c>
      <c r="L11" s="77">
        <v>99.27</v>
      </c>
      <c r="M11" s="77">
        <v>17.829999999999998</v>
      </c>
      <c r="N11" s="77">
        <v>3.93</v>
      </c>
      <c r="O11" s="77">
        <v>155.80000000000001</v>
      </c>
      <c r="P11" s="77">
        <v>31.07</v>
      </c>
      <c r="Q11" s="77">
        <v>96.49</v>
      </c>
      <c r="R11" s="77">
        <v>9.6</v>
      </c>
      <c r="S11" s="77">
        <v>0.04</v>
      </c>
      <c r="T11" s="77">
        <v>37.11</v>
      </c>
      <c r="U11" s="77">
        <v>6.84</v>
      </c>
      <c r="V11" s="77">
        <v>16.89</v>
      </c>
      <c r="W11" s="77">
        <v>2.72</v>
      </c>
      <c r="X11" s="77">
        <v>13.39</v>
      </c>
      <c r="Y11" s="77">
        <v>3.9</v>
      </c>
      <c r="Z11" s="77">
        <v>1.36</v>
      </c>
      <c r="AA11" s="77">
        <v>4.84</v>
      </c>
      <c r="AB11" s="77">
        <v>0.85</v>
      </c>
      <c r="AC11" s="77">
        <v>5.27</v>
      </c>
      <c r="AD11" s="77">
        <v>1.1000000000000001</v>
      </c>
      <c r="AE11" s="77">
        <v>3.01</v>
      </c>
      <c r="AF11" s="77">
        <v>0.49</v>
      </c>
      <c r="AG11" s="77">
        <v>2.97</v>
      </c>
      <c r="AH11" s="77">
        <v>0.47</v>
      </c>
      <c r="AI11" s="77">
        <v>2.73</v>
      </c>
      <c r="AJ11" s="77">
        <v>0.64</v>
      </c>
      <c r="AK11" s="77">
        <v>0.25</v>
      </c>
      <c r="AL11" s="77">
        <v>0.61</v>
      </c>
      <c r="AM11" s="77">
        <v>0.18</v>
      </c>
    </row>
    <row r="12" spans="1:39">
      <c r="A12" s="79" t="s">
        <v>91</v>
      </c>
      <c r="B12" s="77">
        <v>13</v>
      </c>
      <c r="C12" s="77" t="s">
        <v>667</v>
      </c>
      <c r="D12" s="77">
        <v>51.73</v>
      </c>
      <c r="E12" s="77">
        <v>2</v>
      </c>
      <c r="F12" s="77">
        <v>414.5</v>
      </c>
      <c r="G12" s="77">
        <v>86.75</v>
      </c>
      <c r="H12" s="77">
        <v>0.24</v>
      </c>
      <c r="I12" s="77">
        <v>59.73</v>
      </c>
      <c r="J12" s="77">
        <v>74.89</v>
      </c>
      <c r="K12" s="77">
        <v>170.5</v>
      </c>
      <c r="L12" s="77">
        <v>112.9</v>
      </c>
      <c r="M12" s="77">
        <v>20.34</v>
      </c>
      <c r="N12" s="77">
        <v>4.42</v>
      </c>
      <c r="O12" s="77">
        <v>177.5</v>
      </c>
      <c r="P12" s="77">
        <v>35.090000000000003</v>
      </c>
      <c r="Q12" s="77">
        <v>114.5</v>
      </c>
      <c r="R12" s="77">
        <v>11.05</v>
      </c>
      <c r="S12" s="77">
        <v>0.05</v>
      </c>
      <c r="T12" s="77">
        <v>46.25</v>
      </c>
      <c r="U12" s="77">
        <v>7.79</v>
      </c>
      <c r="V12" s="77">
        <v>19.350000000000001</v>
      </c>
      <c r="W12" s="77">
        <v>3.15</v>
      </c>
      <c r="X12" s="77">
        <v>15.34</v>
      </c>
      <c r="Y12" s="77">
        <v>4.43</v>
      </c>
      <c r="Z12" s="77">
        <v>1.56</v>
      </c>
      <c r="AA12" s="77">
        <v>5.64</v>
      </c>
      <c r="AB12" s="77">
        <v>0.96</v>
      </c>
      <c r="AC12" s="77">
        <v>6.07</v>
      </c>
      <c r="AD12" s="77">
        <v>1.27</v>
      </c>
      <c r="AE12" s="77">
        <v>3.44</v>
      </c>
      <c r="AF12" s="77">
        <v>0.56999999999999995</v>
      </c>
      <c r="AG12" s="77">
        <v>3.38</v>
      </c>
      <c r="AH12" s="77">
        <v>0.54</v>
      </c>
      <c r="AI12" s="77">
        <v>3.1</v>
      </c>
      <c r="AJ12" s="77">
        <v>0.73</v>
      </c>
      <c r="AK12" s="77">
        <v>0.6</v>
      </c>
      <c r="AL12" s="77">
        <v>0.69</v>
      </c>
      <c r="AM12" s="77">
        <v>0.2</v>
      </c>
    </row>
    <row r="13" spans="1:39">
      <c r="A13" s="79" t="s">
        <v>92</v>
      </c>
      <c r="B13" s="77">
        <v>17</v>
      </c>
      <c r="C13" s="77" t="s">
        <v>668</v>
      </c>
      <c r="D13" s="77">
        <v>51.95</v>
      </c>
      <c r="E13" s="77">
        <v>2.04</v>
      </c>
      <c r="F13" s="77">
        <v>413.8</v>
      </c>
      <c r="G13" s="77">
        <v>90.69</v>
      </c>
      <c r="H13" s="77">
        <v>0.24</v>
      </c>
      <c r="I13" s="77">
        <v>59.28</v>
      </c>
      <c r="J13" s="77">
        <v>75.400000000000006</v>
      </c>
      <c r="K13" s="77">
        <v>171.1</v>
      </c>
      <c r="L13" s="77">
        <v>118</v>
      </c>
      <c r="M13" s="77">
        <v>21.03</v>
      </c>
      <c r="N13" s="77">
        <v>4.82</v>
      </c>
      <c r="O13" s="77">
        <v>184.1</v>
      </c>
      <c r="P13" s="77">
        <v>35.96</v>
      </c>
      <c r="Q13" s="77">
        <v>113.7</v>
      </c>
      <c r="R13" s="77">
        <v>11.68</v>
      </c>
      <c r="S13" s="77">
        <v>0.05</v>
      </c>
      <c r="T13" s="77">
        <v>51.54</v>
      </c>
      <c r="U13" s="77">
        <v>8.5</v>
      </c>
      <c r="V13" s="77">
        <v>21.07</v>
      </c>
      <c r="W13" s="77">
        <v>3.36</v>
      </c>
      <c r="X13" s="77">
        <v>16.559999999999999</v>
      </c>
      <c r="Y13" s="77">
        <v>4.6900000000000004</v>
      </c>
      <c r="Z13" s="77">
        <v>1.64</v>
      </c>
      <c r="AA13" s="77">
        <v>5.85</v>
      </c>
      <c r="AB13" s="77">
        <v>1.01</v>
      </c>
      <c r="AC13" s="77">
        <v>6.26</v>
      </c>
      <c r="AD13" s="77">
        <v>1.32</v>
      </c>
      <c r="AE13" s="77">
        <v>3.57</v>
      </c>
      <c r="AF13" s="77">
        <v>0.6</v>
      </c>
      <c r="AG13" s="77">
        <v>3.55</v>
      </c>
      <c r="AH13" s="77">
        <v>0.56999999999999995</v>
      </c>
      <c r="AI13" s="77">
        <v>3</v>
      </c>
      <c r="AJ13" s="77">
        <v>0.79</v>
      </c>
      <c r="AK13" s="77">
        <v>0.72</v>
      </c>
      <c r="AL13" s="77">
        <v>0.73</v>
      </c>
      <c r="AM13" s="77">
        <v>0.22</v>
      </c>
    </row>
    <row r="14" spans="1:39">
      <c r="A14" s="79" t="s">
        <v>580</v>
      </c>
      <c r="B14" s="77">
        <v>21</v>
      </c>
      <c r="C14" s="77" t="s">
        <v>669</v>
      </c>
      <c r="D14" s="77">
        <v>47.02</v>
      </c>
      <c r="E14" s="77">
        <v>1.77</v>
      </c>
      <c r="F14" s="77">
        <v>366.2</v>
      </c>
      <c r="G14" s="77">
        <v>75.760000000000005</v>
      </c>
      <c r="H14" s="77">
        <v>0.22</v>
      </c>
      <c r="I14" s="77">
        <v>51.07</v>
      </c>
      <c r="J14" s="77">
        <v>66.33</v>
      </c>
      <c r="K14" s="77">
        <v>159.6</v>
      </c>
      <c r="L14" s="77">
        <v>98.74</v>
      </c>
      <c r="M14" s="77">
        <v>17.690000000000001</v>
      </c>
      <c r="N14" s="77">
        <v>3.88</v>
      </c>
      <c r="O14" s="77">
        <v>155.6</v>
      </c>
      <c r="P14" s="77">
        <v>30.76</v>
      </c>
      <c r="Q14" s="77">
        <v>95.27</v>
      </c>
      <c r="R14" s="77">
        <v>9.57</v>
      </c>
      <c r="S14" s="77">
        <v>0.04</v>
      </c>
      <c r="T14" s="77">
        <v>36.96</v>
      </c>
      <c r="U14" s="77">
        <v>6.79</v>
      </c>
      <c r="V14" s="77">
        <v>16.93</v>
      </c>
      <c r="W14" s="77">
        <v>2.73</v>
      </c>
      <c r="X14" s="77">
        <v>13.44</v>
      </c>
      <c r="Y14" s="77">
        <v>3.9</v>
      </c>
      <c r="Z14" s="77">
        <v>1.36</v>
      </c>
      <c r="AA14" s="77">
        <v>4.87</v>
      </c>
      <c r="AB14" s="77">
        <v>0.84</v>
      </c>
      <c r="AC14" s="77">
        <v>5.25</v>
      </c>
      <c r="AD14" s="77">
        <v>1.1000000000000001</v>
      </c>
      <c r="AE14" s="77">
        <v>3.02</v>
      </c>
      <c r="AF14" s="77">
        <v>0.5</v>
      </c>
      <c r="AG14" s="77">
        <v>2.96</v>
      </c>
      <c r="AH14" s="77">
        <v>0.47</v>
      </c>
      <c r="AI14" s="77">
        <v>2.7</v>
      </c>
      <c r="AJ14" s="77">
        <v>0.63</v>
      </c>
      <c r="AK14" s="77">
        <v>0.11</v>
      </c>
      <c r="AL14" s="77">
        <v>0.61</v>
      </c>
      <c r="AM14" s="77">
        <v>0.18</v>
      </c>
    </row>
    <row r="15" spans="1:39">
      <c r="A15" s="79" t="s">
        <v>94</v>
      </c>
      <c r="B15" s="77">
        <v>38</v>
      </c>
      <c r="C15" s="77" t="s">
        <v>670</v>
      </c>
      <c r="D15" s="77">
        <v>43.12</v>
      </c>
      <c r="E15" s="77">
        <v>1.65</v>
      </c>
      <c r="F15" s="77">
        <v>349.9</v>
      </c>
      <c r="G15" s="77">
        <v>74.81</v>
      </c>
      <c r="H15" s="77">
        <v>0.21</v>
      </c>
      <c r="I15" s="77">
        <v>50.75</v>
      </c>
      <c r="J15" s="77">
        <v>63.68</v>
      </c>
      <c r="K15" s="77">
        <v>148.6</v>
      </c>
      <c r="L15" s="77">
        <v>97.76</v>
      </c>
      <c r="M15" s="77">
        <v>17.34</v>
      </c>
      <c r="N15" s="77">
        <v>3.82</v>
      </c>
      <c r="O15" s="77">
        <v>147.69999999999999</v>
      </c>
      <c r="P15" s="77">
        <v>29.42</v>
      </c>
      <c r="Q15" s="77">
        <v>83.34</v>
      </c>
      <c r="R15" s="77">
        <v>9.35</v>
      </c>
      <c r="S15" s="77">
        <v>0.04</v>
      </c>
      <c r="T15" s="77">
        <v>39.78</v>
      </c>
      <c r="U15" s="77">
        <v>6.56</v>
      </c>
      <c r="V15" s="77">
        <v>16.38</v>
      </c>
      <c r="W15" s="77">
        <v>2.65</v>
      </c>
      <c r="X15" s="77">
        <v>13.1</v>
      </c>
      <c r="Y15" s="77">
        <v>3.65</v>
      </c>
      <c r="Z15" s="77">
        <v>1.33</v>
      </c>
      <c r="AA15" s="77">
        <v>4.7300000000000004</v>
      </c>
      <c r="AB15" s="77">
        <v>0.81</v>
      </c>
      <c r="AC15" s="77">
        <v>5.09</v>
      </c>
      <c r="AD15" s="77">
        <v>1.08</v>
      </c>
      <c r="AE15" s="77">
        <v>2.91</v>
      </c>
      <c r="AF15" s="77">
        <v>0.48</v>
      </c>
      <c r="AG15" s="77">
        <v>2.85</v>
      </c>
      <c r="AH15" s="77">
        <v>0.46</v>
      </c>
      <c r="AI15" s="77">
        <v>2.16</v>
      </c>
      <c r="AJ15" s="77">
        <v>0.62</v>
      </c>
      <c r="AK15" s="77">
        <v>0.54</v>
      </c>
      <c r="AL15" s="77">
        <v>0.52</v>
      </c>
      <c r="AM15" s="77">
        <v>0.17</v>
      </c>
    </row>
    <row r="16" spans="1:39">
      <c r="A16" s="80" t="s">
        <v>581</v>
      </c>
      <c r="B16" s="77">
        <v>46</v>
      </c>
      <c r="C16" s="77" t="s">
        <v>671</v>
      </c>
      <c r="D16" s="77">
        <v>50.55</v>
      </c>
      <c r="E16" s="77">
        <v>1.99</v>
      </c>
      <c r="F16" s="77">
        <v>405.6</v>
      </c>
      <c r="G16" s="77">
        <v>86.16</v>
      </c>
      <c r="H16" s="77">
        <v>0.24</v>
      </c>
      <c r="I16" s="77">
        <v>57.53</v>
      </c>
      <c r="J16" s="77">
        <v>73.41</v>
      </c>
      <c r="K16" s="77">
        <v>164.3</v>
      </c>
      <c r="L16" s="77">
        <v>113.2</v>
      </c>
      <c r="M16" s="77">
        <v>20.32</v>
      </c>
      <c r="N16" s="77">
        <v>4.57</v>
      </c>
      <c r="O16" s="77">
        <v>167.7</v>
      </c>
      <c r="P16" s="77">
        <v>33.75</v>
      </c>
      <c r="Q16" s="77">
        <v>34.729999999999997</v>
      </c>
      <c r="R16" s="77">
        <v>11.09</v>
      </c>
      <c r="S16" s="77">
        <v>0.05</v>
      </c>
      <c r="T16" s="77">
        <v>42.08</v>
      </c>
      <c r="U16" s="77">
        <v>7.58</v>
      </c>
      <c r="V16" s="77">
        <v>19.23</v>
      </c>
      <c r="W16" s="77">
        <v>3.09</v>
      </c>
      <c r="X16" s="77">
        <v>15.23</v>
      </c>
      <c r="Y16" s="77">
        <v>4.42</v>
      </c>
      <c r="Z16" s="77">
        <v>1.54</v>
      </c>
      <c r="AA16" s="77">
        <v>5.49</v>
      </c>
      <c r="AB16" s="77">
        <v>0.96</v>
      </c>
      <c r="AC16" s="77">
        <v>5.99</v>
      </c>
      <c r="AD16" s="77">
        <v>1.26</v>
      </c>
      <c r="AE16" s="77">
        <v>3.43</v>
      </c>
      <c r="AF16" s="77">
        <v>0.56999999999999995</v>
      </c>
      <c r="AG16" s="77">
        <v>3.39</v>
      </c>
      <c r="AH16" s="77">
        <v>0.54</v>
      </c>
      <c r="AI16" s="77">
        <v>0.72</v>
      </c>
      <c r="AJ16" s="77">
        <v>0.74</v>
      </c>
      <c r="AK16" s="77">
        <v>0.25</v>
      </c>
      <c r="AL16" s="77">
        <v>0.47</v>
      </c>
      <c r="AM16" s="77">
        <v>0.21</v>
      </c>
    </row>
    <row r="17" spans="1:39">
      <c r="A17" s="80" t="s">
        <v>95</v>
      </c>
      <c r="B17" s="77">
        <v>59</v>
      </c>
      <c r="C17" s="77" t="s">
        <v>672</v>
      </c>
      <c r="D17" s="77">
        <v>45.13</v>
      </c>
      <c r="E17" s="77">
        <v>1.71</v>
      </c>
      <c r="F17" s="77">
        <v>365.8</v>
      </c>
      <c r="G17" s="77">
        <v>78.25</v>
      </c>
      <c r="H17" s="77">
        <v>0.21</v>
      </c>
      <c r="I17" s="77">
        <v>52.54</v>
      </c>
      <c r="J17" s="77">
        <v>65.47</v>
      </c>
      <c r="K17" s="77">
        <v>152.1</v>
      </c>
      <c r="L17" s="77">
        <v>99.76</v>
      </c>
      <c r="M17" s="77">
        <v>17.79</v>
      </c>
      <c r="N17" s="77">
        <v>3.85</v>
      </c>
      <c r="O17" s="77">
        <v>155.6</v>
      </c>
      <c r="P17" s="77">
        <v>30.64</v>
      </c>
      <c r="Q17" s="77">
        <v>98.68</v>
      </c>
      <c r="R17" s="77">
        <v>9.5399999999999991</v>
      </c>
      <c r="S17" s="77">
        <v>0.04</v>
      </c>
      <c r="T17" s="77">
        <v>39.770000000000003</v>
      </c>
      <c r="U17" s="77">
        <v>6.73</v>
      </c>
      <c r="V17" s="77">
        <v>16.600000000000001</v>
      </c>
      <c r="W17" s="77">
        <v>2.72</v>
      </c>
      <c r="X17" s="77">
        <v>13.42</v>
      </c>
      <c r="Y17" s="77">
        <v>3.88</v>
      </c>
      <c r="Z17" s="77">
        <v>1.37</v>
      </c>
      <c r="AA17" s="77">
        <v>4.8499999999999996</v>
      </c>
      <c r="AB17" s="77">
        <v>0.82</v>
      </c>
      <c r="AC17" s="77">
        <v>5.32</v>
      </c>
      <c r="AD17" s="77">
        <v>1.1100000000000001</v>
      </c>
      <c r="AE17" s="77">
        <v>2.99</v>
      </c>
      <c r="AF17" s="77">
        <v>0.49</v>
      </c>
      <c r="AG17" s="77">
        <v>2.94</v>
      </c>
      <c r="AH17" s="77">
        <v>0.47</v>
      </c>
      <c r="AI17" s="77">
        <v>2.65</v>
      </c>
      <c r="AJ17" s="77">
        <v>0.63</v>
      </c>
      <c r="AK17" s="77">
        <v>0.52</v>
      </c>
      <c r="AL17" s="77">
        <v>0.59</v>
      </c>
      <c r="AM17" s="77">
        <v>0.17</v>
      </c>
    </row>
    <row r="18" spans="1:39">
      <c r="A18" s="80" t="s">
        <v>582</v>
      </c>
      <c r="B18" s="77">
        <v>65</v>
      </c>
      <c r="C18" s="77" t="s">
        <v>673</v>
      </c>
      <c r="D18" s="77">
        <v>44.3</v>
      </c>
      <c r="E18" s="77">
        <v>1.74</v>
      </c>
      <c r="F18" s="77">
        <v>351.1</v>
      </c>
      <c r="G18" s="77">
        <v>74.66</v>
      </c>
      <c r="H18" s="77">
        <v>0.21</v>
      </c>
      <c r="I18" s="77">
        <v>49.68</v>
      </c>
      <c r="J18" s="77">
        <v>64.45</v>
      </c>
      <c r="K18" s="77">
        <v>142.19999999999999</v>
      </c>
      <c r="L18" s="77">
        <v>98.43</v>
      </c>
      <c r="M18" s="77">
        <v>17.71</v>
      </c>
      <c r="N18" s="77">
        <v>4.12</v>
      </c>
      <c r="O18" s="77">
        <v>157.5</v>
      </c>
      <c r="P18" s="77">
        <v>30.93</v>
      </c>
      <c r="Q18" s="77">
        <v>99.72</v>
      </c>
      <c r="R18" s="77">
        <v>9.9700000000000006</v>
      </c>
      <c r="S18" s="77">
        <v>0.04</v>
      </c>
      <c r="T18" s="77">
        <v>94.85</v>
      </c>
      <c r="U18" s="77">
        <v>7.16</v>
      </c>
      <c r="V18" s="77">
        <v>17.739999999999998</v>
      </c>
      <c r="W18" s="77">
        <v>2.83</v>
      </c>
      <c r="X18" s="77">
        <v>13.79</v>
      </c>
      <c r="Y18" s="77">
        <v>3.97</v>
      </c>
      <c r="Z18" s="77">
        <v>1.38</v>
      </c>
      <c r="AA18" s="77">
        <v>4.91</v>
      </c>
      <c r="AB18" s="77">
        <v>0.85</v>
      </c>
      <c r="AC18" s="77">
        <v>5.28</v>
      </c>
      <c r="AD18" s="77">
        <v>1.1100000000000001</v>
      </c>
      <c r="AE18" s="77">
        <v>3</v>
      </c>
      <c r="AF18" s="77">
        <v>0.49</v>
      </c>
      <c r="AG18" s="77">
        <v>2.92</v>
      </c>
      <c r="AH18" s="77">
        <v>0.46</v>
      </c>
      <c r="AI18" s="77">
        <v>2.78</v>
      </c>
      <c r="AJ18" s="77">
        <v>0.66</v>
      </c>
      <c r="AK18" s="77">
        <v>0.28999999999999998</v>
      </c>
      <c r="AL18" s="77">
        <v>0.63</v>
      </c>
      <c r="AM18" s="77">
        <v>0.19</v>
      </c>
    </row>
    <row r="19" spans="1:39">
      <c r="A19" s="80" t="s">
        <v>97</v>
      </c>
      <c r="B19" s="77">
        <v>73</v>
      </c>
      <c r="C19" s="77" t="s">
        <v>674</v>
      </c>
      <c r="D19" s="77">
        <v>41.95</v>
      </c>
      <c r="E19" s="77">
        <v>1.57</v>
      </c>
      <c r="F19" s="77">
        <v>333.1</v>
      </c>
      <c r="G19" s="77">
        <v>71.14</v>
      </c>
      <c r="H19" s="77">
        <v>0.2</v>
      </c>
      <c r="I19" s="77">
        <v>47.85</v>
      </c>
      <c r="J19" s="77">
        <v>59.78</v>
      </c>
      <c r="K19" s="77">
        <v>139.1</v>
      </c>
      <c r="L19" s="77">
        <v>94.15</v>
      </c>
      <c r="M19" s="77">
        <v>16.920000000000002</v>
      </c>
      <c r="N19" s="77">
        <v>3.68</v>
      </c>
      <c r="O19" s="77">
        <v>145.30000000000001</v>
      </c>
      <c r="P19" s="77">
        <v>28.71</v>
      </c>
      <c r="Q19" s="77">
        <v>94.14</v>
      </c>
      <c r="R19" s="77">
        <v>8.9</v>
      </c>
      <c r="S19" s="77">
        <v>0.04</v>
      </c>
      <c r="T19" s="77">
        <v>39.35</v>
      </c>
      <c r="U19" s="77">
        <v>6.54</v>
      </c>
      <c r="V19" s="77">
        <v>16.23</v>
      </c>
      <c r="W19" s="77">
        <v>2.56</v>
      </c>
      <c r="X19" s="77">
        <v>12.83</v>
      </c>
      <c r="Y19" s="77">
        <v>3.66</v>
      </c>
      <c r="Z19" s="77">
        <v>1.27</v>
      </c>
      <c r="AA19" s="77">
        <v>4.59</v>
      </c>
      <c r="AB19" s="77">
        <v>0.8</v>
      </c>
      <c r="AC19" s="77">
        <v>5</v>
      </c>
      <c r="AD19" s="77">
        <v>1.05</v>
      </c>
      <c r="AE19" s="77">
        <v>2.86</v>
      </c>
      <c r="AF19" s="77">
        <v>0.47</v>
      </c>
      <c r="AG19" s="77">
        <v>2.82</v>
      </c>
      <c r="AH19" s="77">
        <v>0.45</v>
      </c>
      <c r="AI19" s="77">
        <v>2.56</v>
      </c>
      <c r="AJ19" s="77">
        <v>0.6</v>
      </c>
      <c r="AK19" s="77">
        <v>0.53</v>
      </c>
      <c r="AL19" s="77">
        <v>0.57999999999999996</v>
      </c>
      <c r="AM19" s="77">
        <v>0.17</v>
      </c>
    </row>
    <row r="20" spans="1:39">
      <c r="A20" s="80" t="s">
        <v>583</v>
      </c>
      <c r="B20" s="77">
        <v>165</v>
      </c>
      <c r="C20" s="77" t="s">
        <v>675</v>
      </c>
      <c r="D20" s="77">
        <v>42.64</v>
      </c>
      <c r="E20" s="77">
        <v>1.63</v>
      </c>
      <c r="F20" s="77">
        <v>339.1</v>
      </c>
      <c r="G20" s="77">
        <v>89.77</v>
      </c>
      <c r="H20" s="77">
        <v>0.2</v>
      </c>
      <c r="I20" s="77">
        <v>49.18</v>
      </c>
      <c r="J20" s="77">
        <v>63.76</v>
      </c>
      <c r="K20" s="77">
        <v>142.30000000000001</v>
      </c>
      <c r="L20" s="77">
        <v>94.8</v>
      </c>
      <c r="M20" s="77">
        <v>17.48</v>
      </c>
      <c r="N20" s="77">
        <v>3.71</v>
      </c>
      <c r="O20" s="77">
        <v>153.80000000000001</v>
      </c>
      <c r="P20" s="77">
        <v>29.11</v>
      </c>
      <c r="Q20" s="77">
        <v>96.94</v>
      </c>
      <c r="R20" s="77">
        <v>9.18</v>
      </c>
      <c r="S20" s="77">
        <v>0.04</v>
      </c>
      <c r="T20" s="77">
        <v>40.18</v>
      </c>
      <c r="U20" s="77">
        <v>6.71</v>
      </c>
      <c r="V20" s="77">
        <v>16.64</v>
      </c>
      <c r="W20" s="77">
        <v>2.65</v>
      </c>
      <c r="X20" s="77">
        <v>13.12</v>
      </c>
      <c r="Y20" s="77">
        <v>3.75</v>
      </c>
      <c r="Z20" s="77">
        <v>1.32</v>
      </c>
      <c r="AA20" s="77">
        <v>4.74</v>
      </c>
      <c r="AB20" s="77">
        <v>0.81</v>
      </c>
      <c r="AC20" s="77">
        <v>4.96</v>
      </c>
      <c r="AD20" s="77">
        <v>1.06</v>
      </c>
      <c r="AE20" s="77">
        <v>2.91</v>
      </c>
      <c r="AF20" s="77">
        <v>0.48</v>
      </c>
      <c r="AG20" s="77">
        <v>2.85</v>
      </c>
      <c r="AH20" s="77">
        <v>0.46</v>
      </c>
      <c r="AI20" s="77">
        <v>2.63</v>
      </c>
      <c r="AJ20" s="77">
        <v>0.62</v>
      </c>
      <c r="AK20" s="77">
        <v>0.54</v>
      </c>
      <c r="AL20" s="77">
        <v>0.59</v>
      </c>
      <c r="AM20" s="77">
        <v>0.17</v>
      </c>
    </row>
    <row r="21" spans="1:39" s="71" customFormat="1">
      <c r="A21" s="84" t="s">
        <v>591</v>
      </c>
      <c r="AH21" s="50"/>
      <c r="AI21" s="50"/>
      <c r="AJ21" s="50"/>
      <c r="AK21" s="50"/>
      <c r="AL21" s="50"/>
      <c r="AM21" s="50"/>
    </row>
    <row r="22" spans="1:39">
      <c r="A22" s="50" t="s">
        <v>103</v>
      </c>
      <c r="B22" s="68">
        <v>0</v>
      </c>
      <c r="C22" s="59" t="s">
        <v>696</v>
      </c>
      <c r="D22" s="59">
        <v>46.57</v>
      </c>
      <c r="E22" s="59">
        <v>1.74</v>
      </c>
      <c r="F22" s="59">
        <v>363.8</v>
      </c>
      <c r="G22" s="59">
        <v>75.849999999999994</v>
      </c>
      <c r="H22" s="59">
        <v>0.22</v>
      </c>
      <c r="I22" s="59">
        <v>51.73</v>
      </c>
      <c r="J22" s="59">
        <v>66.64</v>
      </c>
      <c r="K22" s="59">
        <v>156.30000000000001</v>
      </c>
      <c r="L22" s="59">
        <v>99.62</v>
      </c>
      <c r="M22" s="59">
        <v>17.899999999999999</v>
      </c>
      <c r="N22" s="59">
        <v>3.97</v>
      </c>
      <c r="O22" s="59">
        <v>155.80000000000001</v>
      </c>
      <c r="P22" s="59">
        <v>31.03</v>
      </c>
      <c r="Q22" s="59">
        <v>96.5</v>
      </c>
      <c r="R22" s="59">
        <v>9.66</v>
      </c>
      <c r="S22" s="59">
        <v>0.04</v>
      </c>
      <c r="T22" s="59">
        <v>37.369999999999997</v>
      </c>
      <c r="U22" s="59">
        <v>6.87</v>
      </c>
      <c r="V22" s="59">
        <v>17.13</v>
      </c>
      <c r="W22" s="59">
        <v>2.74</v>
      </c>
      <c r="X22" s="59">
        <v>13.47</v>
      </c>
      <c r="Y22" s="59">
        <v>3.91</v>
      </c>
      <c r="Z22" s="59">
        <v>1.37</v>
      </c>
      <c r="AA22" s="59">
        <v>4.88</v>
      </c>
      <c r="AB22" s="59">
        <v>0.85</v>
      </c>
      <c r="AC22" s="59">
        <v>5.3</v>
      </c>
      <c r="AD22" s="59">
        <v>1.1100000000000001</v>
      </c>
      <c r="AE22" s="59">
        <v>3.01</v>
      </c>
      <c r="AF22" s="59">
        <v>0.5</v>
      </c>
      <c r="AG22" s="59">
        <v>3.01</v>
      </c>
      <c r="AH22" s="59">
        <v>0.48</v>
      </c>
      <c r="AI22" s="59">
        <v>2.73</v>
      </c>
      <c r="AJ22" s="59">
        <v>0.63</v>
      </c>
      <c r="AK22" s="59">
        <v>0.12</v>
      </c>
      <c r="AL22" s="59">
        <v>0.61</v>
      </c>
      <c r="AM22" s="59">
        <v>0.18</v>
      </c>
    </row>
    <row r="23" spans="1:39">
      <c r="A23" s="50" t="s">
        <v>104</v>
      </c>
      <c r="B23" s="68">
        <v>1</v>
      </c>
      <c r="C23" s="59" t="s">
        <v>697</v>
      </c>
      <c r="D23" s="59">
        <v>48.61</v>
      </c>
      <c r="E23" s="59">
        <v>1.84</v>
      </c>
      <c r="F23" s="59">
        <v>377.8</v>
      </c>
      <c r="G23" s="59">
        <v>79.33</v>
      </c>
      <c r="H23" s="59">
        <v>0.23</v>
      </c>
      <c r="I23" s="59">
        <v>53.65</v>
      </c>
      <c r="J23" s="59">
        <v>70.05</v>
      </c>
      <c r="K23" s="59">
        <v>164.6</v>
      </c>
      <c r="L23" s="59">
        <v>104.2</v>
      </c>
      <c r="M23" s="59">
        <v>18.739999999999998</v>
      </c>
      <c r="N23" s="59">
        <v>4.16</v>
      </c>
      <c r="O23" s="59">
        <v>160.6</v>
      </c>
      <c r="P23" s="59">
        <v>32.14</v>
      </c>
      <c r="Q23" s="59">
        <v>80.25</v>
      </c>
      <c r="R23" s="59">
        <v>10.18</v>
      </c>
      <c r="S23" s="59">
        <v>0.04</v>
      </c>
      <c r="T23" s="59">
        <v>39.020000000000003</v>
      </c>
      <c r="U23" s="59">
        <v>7.12</v>
      </c>
      <c r="V23" s="59">
        <v>17.79</v>
      </c>
      <c r="W23" s="59">
        <v>2.87</v>
      </c>
      <c r="X23" s="59">
        <v>14.1</v>
      </c>
      <c r="Y23" s="59">
        <v>4.1100000000000003</v>
      </c>
      <c r="Z23" s="59">
        <v>1.44</v>
      </c>
      <c r="AA23" s="59">
        <v>5.1100000000000003</v>
      </c>
      <c r="AB23" s="59">
        <v>0.9</v>
      </c>
      <c r="AC23" s="59">
        <v>5.54</v>
      </c>
      <c r="AD23" s="59">
        <v>1.17</v>
      </c>
      <c r="AE23" s="59">
        <v>3.18</v>
      </c>
      <c r="AF23" s="59">
        <v>0.53</v>
      </c>
      <c r="AG23" s="59">
        <v>3.14</v>
      </c>
      <c r="AH23" s="59">
        <v>0.49</v>
      </c>
      <c r="AI23" s="59">
        <v>2.2200000000000002</v>
      </c>
      <c r="AJ23" s="59">
        <v>0.67</v>
      </c>
      <c r="AK23" s="59">
        <v>0.15</v>
      </c>
      <c r="AL23" s="59">
        <v>0.56999999999999995</v>
      </c>
      <c r="AM23" s="59">
        <v>0.19</v>
      </c>
    </row>
    <row r="24" spans="1:39">
      <c r="A24" s="50" t="s">
        <v>105</v>
      </c>
      <c r="B24" s="68">
        <v>4</v>
      </c>
      <c r="C24" s="68" t="s">
        <v>698</v>
      </c>
      <c r="D24" s="59">
        <v>47.23</v>
      </c>
      <c r="E24" s="59">
        <v>1.79</v>
      </c>
      <c r="F24" s="59">
        <v>365.9</v>
      </c>
      <c r="G24" s="59">
        <v>76.3</v>
      </c>
      <c r="H24" s="59">
        <v>0.22</v>
      </c>
      <c r="I24" s="59">
        <v>51.01</v>
      </c>
      <c r="J24" s="59">
        <v>66.25</v>
      </c>
      <c r="K24" s="59">
        <v>152.1</v>
      </c>
      <c r="L24" s="59">
        <v>98.52</v>
      </c>
      <c r="M24" s="59">
        <v>17.77</v>
      </c>
      <c r="N24" s="59">
        <v>3.95</v>
      </c>
      <c r="O24" s="59">
        <v>156.1</v>
      </c>
      <c r="P24" s="59">
        <v>30.8</v>
      </c>
      <c r="Q24" s="59">
        <v>95.78</v>
      </c>
      <c r="R24" s="59">
        <v>9.5500000000000007</v>
      </c>
      <c r="S24" s="59">
        <v>0.04</v>
      </c>
      <c r="T24" s="59">
        <v>36.869999999999997</v>
      </c>
      <c r="U24" s="59">
        <v>6.79</v>
      </c>
      <c r="V24" s="59">
        <v>16.91</v>
      </c>
      <c r="W24" s="59">
        <v>2.71</v>
      </c>
      <c r="X24" s="59">
        <v>13.31</v>
      </c>
      <c r="Y24" s="59">
        <v>3.9</v>
      </c>
      <c r="Z24" s="59">
        <v>1.35</v>
      </c>
      <c r="AA24" s="59">
        <v>4.8099999999999996</v>
      </c>
      <c r="AB24" s="59">
        <v>0.84</v>
      </c>
      <c r="AC24" s="59">
        <v>5.21</v>
      </c>
      <c r="AD24" s="59">
        <v>1.1000000000000001</v>
      </c>
      <c r="AE24" s="59">
        <v>2.99</v>
      </c>
      <c r="AF24" s="59">
        <v>0.5</v>
      </c>
      <c r="AG24" s="59">
        <v>2.96</v>
      </c>
      <c r="AH24" s="59">
        <v>0.47</v>
      </c>
      <c r="AI24" s="59">
        <v>2.7</v>
      </c>
      <c r="AJ24" s="59">
        <v>0.63</v>
      </c>
      <c r="AK24" s="59">
        <v>0.11</v>
      </c>
      <c r="AL24" s="59">
        <v>0.61</v>
      </c>
      <c r="AM24" s="59">
        <v>0.18</v>
      </c>
    </row>
    <row r="25" spans="1:39">
      <c r="A25" s="50" t="s">
        <v>106</v>
      </c>
      <c r="B25" s="68">
        <v>6</v>
      </c>
      <c r="C25" s="59" t="s">
        <v>699</v>
      </c>
      <c r="D25" s="59">
        <v>50.5</v>
      </c>
      <c r="E25" s="59">
        <v>1.91</v>
      </c>
      <c r="F25" s="59">
        <v>399</v>
      </c>
      <c r="G25" s="59">
        <v>82.13</v>
      </c>
      <c r="H25" s="59">
        <v>0.23</v>
      </c>
      <c r="I25" s="59">
        <v>57.26</v>
      </c>
      <c r="J25" s="59">
        <v>71.69</v>
      </c>
      <c r="K25" s="59">
        <v>168.8</v>
      </c>
      <c r="L25" s="59">
        <v>107.8</v>
      </c>
      <c r="M25" s="59">
        <v>19.41</v>
      </c>
      <c r="N25" s="59">
        <v>4.24</v>
      </c>
      <c r="O25" s="59">
        <v>168.9</v>
      </c>
      <c r="P25" s="59">
        <v>33.93</v>
      </c>
      <c r="Q25" s="59">
        <v>106.3</v>
      </c>
      <c r="R25" s="59">
        <v>10.5</v>
      </c>
      <c r="S25" s="59">
        <v>0.04</v>
      </c>
      <c r="T25" s="59">
        <v>42.14</v>
      </c>
      <c r="U25" s="59">
        <v>7.38</v>
      </c>
      <c r="V25" s="59">
        <v>18.36</v>
      </c>
      <c r="W25" s="59">
        <v>3.02</v>
      </c>
      <c r="X25" s="59">
        <v>14.38</v>
      </c>
      <c r="Y25" s="59">
        <v>4.29</v>
      </c>
      <c r="Z25" s="59">
        <v>1.53</v>
      </c>
      <c r="AA25" s="59">
        <v>5.44</v>
      </c>
      <c r="AB25" s="59">
        <v>0.93</v>
      </c>
      <c r="AC25" s="59">
        <v>5.8</v>
      </c>
      <c r="AD25" s="59">
        <v>1.22</v>
      </c>
      <c r="AE25" s="59">
        <v>3.31</v>
      </c>
      <c r="AF25" s="59">
        <v>0.55000000000000004</v>
      </c>
      <c r="AG25" s="59">
        <v>3.24</v>
      </c>
      <c r="AH25" s="59">
        <v>0.52</v>
      </c>
      <c r="AI25" s="59">
        <v>2.97</v>
      </c>
      <c r="AJ25" s="59">
        <v>0.71</v>
      </c>
      <c r="AK25" s="59">
        <v>0.56000000000000005</v>
      </c>
      <c r="AL25" s="59">
        <v>0.66</v>
      </c>
      <c r="AM25" s="59">
        <v>0.19</v>
      </c>
    </row>
    <row r="26" spans="1:39" s="85" customFormat="1">
      <c r="A26" s="79" t="s">
        <v>579</v>
      </c>
      <c r="B26" s="78">
        <v>7</v>
      </c>
      <c r="C26" s="77" t="s">
        <v>665</v>
      </c>
      <c r="D26" s="77">
        <v>60.56</v>
      </c>
      <c r="E26" s="77">
        <v>2.33</v>
      </c>
      <c r="F26" s="77">
        <v>472.9</v>
      </c>
      <c r="G26" s="77">
        <v>98.68</v>
      </c>
      <c r="H26" s="77">
        <v>0.27</v>
      </c>
      <c r="I26" s="77">
        <v>66.97</v>
      </c>
      <c r="J26" s="77">
        <v>84.89</v>
      </c>
      <c r="K26" s="77">
        <v>198</v>
      </c>
      <c r="L26" s="77">
        <v>131.80000000000001</v>
      </c>
      <c r="M26" s="77">
        <v>23.93</v>
      </c>
      <c r="N26" s="77">
        <v>5.24</v>
      </c>
      <c r="O26" s="77">
        <v>206.7</v>
      </c>
      <c r="P26" s="77">
        <v>40.909999999999997</v>
      </c>
      <c r="Q26" s="77">
        <v>134.69999999999999</v>
      </c>
      <c r="R26" s="77">
        <v>12.98</v>
      </c>
      <c r="S26" s="77">
        <v>0.06</v>
      </c>
      <c r="T26" s="77">
        <v>56.33</v>
      </c>
      <c r="U26" s="77">
        <v>9.2899999999999991</v>
      </c>
      <c r="V26" s="77">
        <v>23.43</v>
      </c>
      <c r="W26" s="77">
        <v>3.72</v>
      </c>
      <c r="X26" s="77">
        <v>18.329999999999998</v>
      </c>
      <c r="Y26" s="77">
        <v>5.21</v>
      </c>
      <c r="Z26" s="77">
        <v>1.84</v>
      </c>
      <c r="AA26" s="77">
        <v>6.57</v>
      </c>
      <c r="AB26" s="77">
        <v>1.1399999999999999</v>
      </c>
      <c r="AC26" s="77">
        <v>7.03</v>
      </c>
      <c r="AD26" s="77">
        <v>1.49</v>
      </c>
      <c r="AE26" s="77">
        <v>4.1100000000000003</v>
      </c>
      <c r="AF26" s="77">
        <v>0.67</v>
      </c>
      <c r="AG26" s="77">
        <v>4.0199999999999996</v>
      </c>
      <c r="AH26" s="77">
        <v>0.64</v>
      </c>
      <c r="AI26" s="77">
        <v>3.57</v>
      </c>
      <c r="AJ26" s="77">
        <v>0.87</v>
      </c>
      <c r="AK26" s="77">
        <v>0.84</v>
      </c>
      <c r="AL26" s="77">
        <v>0.83</v>
      </c>
      <c r="AM26" s="77">
        <v>0.24</v>
      </c>
    </row>
    <row r="27" spans="1:39">
      <c r="A27" s="50" t="s">
        <v>108</v>
      </c>
      <c r="B27" s="68">
        <v>17</v>
      </c>
      <c r="C27" s="59" t="s">
        <v>700</v>
      </c>
      <c r="D27" s="59">
        <v>50.4</v>
      </c>
      <c r="E27" s="59">
        <v>1.9</v>
      </c>
      <c r="F27" s="59">
        <v>390.7</v>
      </c>
      <c r="G27" s="59">
        <v>83.14</v>
      </c>
      <c r="H27" s="59">
        <v>0.23</v>
      </c>
      <c r="I27" s="59">
        <v>55.36</v>
      </c>
      <c r="J27" s="59">
        <v>70.39</v>
      </c>
      <c r="K27" s="59">
        <v>168.4</v>
      </c>
      <c r="L27" s="59">
        <v>112.2</v>
      </c>
      <c r="M27" s="59">
        <v>19.98</v>
      </c>
      <c r="N27" s="59">
        <v>4.42</v>
      </c>
      <c r="O27" s="59">
        <v>177.1</v>
      </c>
      <c r="P27" s="59">
        <v>35.18</v>
      </c>
      <c r="Q27" s="59">
        <v>116</v>
      </c>
      <c r="R27" s="59">
        <v>10.96</v>
      </c>
      <c r="S27" s="59">
        <v>0.05</v>
      </c>
      <c r="T27" s="59">
        <v>47.45</v>
      </c>
      <c r="U27" s="59">
        <v>7.88</v>
      </c>
      <c r="V27" s="59">
        <v>19.7</v>
      </c>
      <c r="W27" s="59">
        <v>3.12</v>
      </c>
      <c r="X27" s="59">
        <v>15.4</v>
      </c>
      <c r="Y27" s="59">
        <v>4.34</v>
      </c>
      <c r="Z27" s="59">
        <v>1.52</v>
      </c>
      <c r="AA27" s="59">
        <v>5.5</v>
      </c>
      <c r="AB27" s="59">
        <v>0.96</v>
      </c>
      <c r="AC27" s="59">
        <v>6</v>
      </c>
      <c r="AD27" s="59">
        <v>1.27</v>
      </c>
      <c r="AE27" s="59">
        <v>3.48</v>
      </c>
      <c r="AF27" s="59">
        <v>0.56999999999999995</v>
      </c>
      <c r="AG27" s="59">
        <v>3.42</v>
      </c>
      <c r="AH27" s="59">
        <v>0.55000000000000004</v>
      </c>
      <c r="AI27" s="59">
        <v>3.11</v>
      </c>
      <c r="AJ27" s="59">
        <v>0.74</v>
      </c>
      <c r="AK27" s="59">
        <v>0.6</v>
      </c>
      <c r="AL27" s="59">
        <v>0.71</v>
      </c>
      <c r="AM27" s="59">
        <v>0.2</v>
      </c>
    </row>
    <row r="28" spans="1:39">
      <c r="A28" s="50" t="s">
        <v>109</v>
      </c>
      <c r="B28" s="68">
        <v>21</v>
      </c>
      <c r="C28" s="59" t="s">
        <v>701</v>
      </c>
      <c r="D28" s="59">
        <v>52.28</v>
      </c>
      <c r="E28" s="59">
        <v>1.97</v>
      </c>
      <c r="F28" s="59">
        <v>409.2</v>
      </c>
      <c r="G28" s="59">
        <v>83.51</v>
      </c>
      <c r="H28" s="59">
        <v>0.24</v>
      </c>
      <c r="I28" s="59">
        <v>58.6</v>
      </c>
      <c r="J28" s="59">
        <v>72.8</v>
      </c>
      <c r="K28" s="59">
        <v>169.6</v>
      </c>
      <c r="L28" s="59">
        <v>111.4</v>
      </c>
      <c r="M28" s="59">
        <v>19.760000000000002</v>
      </c>
      <c r="N28" s="59">
        <v>4.4000000000000004</v>
      </c>
      <c r="O28" s="59">
        <v>173.9</v>
      </c>
      <c r="P28" s="59">
        <v>34.630000000000003</v>
      </c>
      <c r="Q28" s="59">
        <v>107.1</v>
      </c>
      <c r="R28" s="59">
        <v>10.69</v>
      </c>
      <c r="S28" s="59">
        <v>0.04</v>
      </c>
      <c r="T28" s="59">
        <v>41.5</v>
      </c>
      <c r="U28" s="59">
        <v>7.62</v>
      </c>
      <c r="V28" s="59">
        <v>19.02</v>
      </c>
      <c r="W28" s="59">
        <v>3.06</v>
      </c>
      <c r="X28" s="59">
        <v>15</v>
      </c>
      <c r="Y28" s="59">
        <v>4.3600000000000003</v>
      </c>
      <c r="Z28" s="59">
        <v>1.53</v>
      </c>
      <c r="AA28" s="59">
        <v>5.42</v>
      </c>
      <c r="AB28" s="59">
        <v>0.94</v>
      </c>
      <c r="AC28" s="59">
        <v>5.89</v>
      </c>
      <c r="AD28" s="59">
        <v>1.23</v>
      </c>
      <c r="AE28" s="59">
        <v>3.34</v>
      </c>
      <c r="AF28" s="59">
        <v>0.55000000000000004</v>
      </c>
      <c r="AG28" s="59">
        <v>3.33</v>
      </c>
      <c r="AH28" s="59">
        <v>0.53</v>
      </c>
      <c r="AI28" s="59">
        <v>3.03</v>
      </c>
      <c r="AJ28" s="59">
        <v>0.71</v>
      </c>
      <c r="AK28" s="59">
        <v>0.17</v>
      </c>
      <c r="AL28" s="59">
        <v>0.68</v>
      </c>
      <c r="AM28" s="59">
        <v>0.2</v>
      </c>
    </row>
    <row r="29" spans="1:39">
      <c r="A29" s="50" t="s">
        <v>110</v>
      </c>
      <c r="B29" s="68">
        <v>46</v>
      </c>
      <c r="C29" s="59" t="s">
        <v>702</v>
      </c>
      <c r="D29" s="59">
        <v>48.6</v>
      </c>
      <c r="E29" s="59">
        <v>1.85</v>
      </c>
      <c r="F29" s="59">
        <v>390.5</v>
      </c>
      <c r="G29" s="59">
        <v>83.23</v>
      </c>
      <c r="H29" s="59">
        <v>0.23</v>
      </c>
      <c r="I29" s="59">
        <v>55.12</v>
      </c>
      <c r="J29" s="59">
        <v>70.13</v>
      </c>
      <c r="K29" s="59">
        <v>164</v>
      </c>
      <c r="L29" s="59">
        <v>105.7</v>
      </c>
      <c r="M29" s="59">
        <v>18.989999999999998</v>
      </c>
      <c r="N29" s="59">
        <v>4.05</v>
      </c>
      <c r="O29" s="59">
        <v>163</v>
      </c>
      <c r="P29" s="59">
        <v>32.99</v>
      </c>
      <c r="Q29" s="59">
        <v>103.9</v>
      </c>
      <c r="R29" s="59">
        <v>10.29</v>
      </c>
      <c r="S29" s="59">
        <v>0.04</v>
      </c>
      <c r="T29" s="59">
        <v>41.52</v>
      </c>
      <c r="U29" s="59">
        <v>7.33</v>
      </c>
      <c r="V29" s="59">
        <v>18.18</v>
      </c>
      <c r="W29" s="59">
        <v>2.98</v>
      </c>
      <c r="X29" s="59">
        <v>14.12</v>
      </c>
      <c r="Y29" s="59">
        <v>4.16</v>
      </c>
      <c r="Z29" s="59">
        <v>1.48</v>
      </c>
      <c r="AA29" s="59">
        <v>5.32</v>
      </c>
      <c r="AB29" s="59">
        <v>0.92</v>
      </c>
      <c r="AC29" s="59">
        <v>5.69</v>
      </c>
      <c r="AD29" s="59">
        <v>1.19</v>
      </c>
      <c r="AE29" s="59">
        <v>3.23</v>
      </c>
      <c r="AF29" s="59">
        <v>0.54</v>
      </c>
      <c r="AG29" s="59">
        <v>3.17</v>
      </c>
      <c r="AH29" s="59">
        <v>0.51</v>
      </c>
      <c r="AI29" s="59">
        <v>2.9</v>
      </c>
      <c r="AJ29" s="59">
        <v>0.69</v>
      </c>
      <c r="AK29" s="59">
        <v>0.55000000000000004</v>
      </c>
      <c r="AL29" s="59">
        <v>0.65</v>
      </c>
      <c r="AM29" s="59">
        <v>0.18</v>
      </c>
    </row>
    <row r="30" spans="1:39">
      <c r="A30" s="50" t="s">
        <v>111</v>
      </c>
      <c r="B30" s="68">
        <v>53</v>
      </c>
      <c r="C30" s="59" t="s">
        <v>703</v>
      </c>
      <c r="D30" s="59">
        <v>51.37</v>
      </c>
      <c r="E30" s="59">
        <v>1.92</v>
      </c>
      <c r="F30" s="59">
        <v>398</v>
      </c>
      <c r="G30" s="59">
        <v>84.19</v>
      </c>
      <c r="H30" s="59">
        <v>0.24</v>
      </c>
      <c r="I30" s="59">
        <v>56.94</v>
      </c>
      <c r="J30" s="59">
        <v>71.81</v>
      </c>
      <c r="K30" s="59">
        <v>163.30000000000001</v>
      </c>
      <c r="L30" s="59">
        <v>106.5</v>
      </c>
      <c r="M30" s="59">
        <v>19.27</v>
      </c>
      <c r="N30" s="59">
        <v>4.1900000000000004</v>
      </c>
      <c r="O30" s="59">
        <v>168.6</v>
      </c>
      <c r="P30" s="59">
        <v>33.43</v>
      </c>
      <c r="Q30" s="59">
        <v>103.2</v>
      </c>
      <c r="R30" s="59">
        <v>10.3</v>
      </c>
      <c r="S30" s="59">
        <v>0.04</v>
      </c>
      <c r="T30" s="59">
        <v>39.72</v>
      </c>
      <c r="U30" s="59">
        <v>7.33</v>
      </c>
      <c r="V30" s="59">
        <v>18.350000000000001</v>
      </c>
      <c r="W30" s="59">
        <v>2.98</v>
      </c>
      <c r="X30" s="59">
        <v>14.58</v>
      </c>
      <c r="Y30" s="59">
        <v>4.22</v>
      </c>
      <c r="Z30" s="59">
        <v>1.48</v>
      </c>
      <c r="AA30" s="59">
        <v>5.28</v>
      </c>
      <c r="AB30" s="59">
        <v>0.93</v>
      </c>
      <c r="AC30" s="59">
        <v>5.71</v>
      </c>
      <c r="AD30" s="59">
        <v>1.2</v>
      </c>
      <c r="AE30" s="59">
        <v>3.26</v>
      </c>
      <c r="AF30" s="59">
        <v>0.54</v>
      </c>
      <c r="AG30" s="59">
        <v>3.23</v>
      </c>
      <c r="AH30" s="59">
        <v>0.51</v>
      </c>
      <c r="AI30" s="59">
        <v>2.94</v>
      </c>
      <c r="AJ30" s="59">
        <v>0.68</v>
      </c>
      <c r="AK30" s="59">
        <v>0.15</v>
      </c>
      <c r="AL30" s="59">
        <v>0.66</v>
      </c>
      <c r="AM30" s="59">
        <v>0.19</v>
      </c>
    </row>
    <row r="31" spans="1:39">
      <c r="A31" s="50" t="s">
        <v>594</v>
      </c>
      <c r="B31" s="59">
        <v>65</v>
      </c>
      <c r="C31" s="59" t="s">
        <v>704</v>
      </c>
      <c r="D31" s="59">
        <v>48.39</v>
      </c>
      <c r="E31" s="59">
        <v>1.92</v>
      </c>
      <c r="F31" s="59">
        <v>394.7</v>
      </c>
      <c r="G31" s="59">
        <v>84.83</v>
      </c>
      <c r="H31" s="59">
        <v>0.24</v>
      </c>
      <c r="I31" s="59">
        <v>57.59</v>
      </c>
      <c r="J31" s="59">
        <v>72.66</v>
      </c>
      <c r="K31" s="59">
        <v>167</v>
      </c>
      <c r="L31" s="59">
        <v>108</v>
      </c>
      <c r="M31" s="59">
        <v>19.600000000000001</v>
      </c>
      <c r="N31" s="59">
        <v>4.33</v>
      </c>
      <c r="O31" s="59">
        <v>160.9</v>
      </c>
      <c r="P31" s="59">
        <v>32.56</v>
      </c>
      <c r="Q31" s="59">
        <v>24.71</v>
      </c>
      <c r="R31" s="59">
        <v>10.59</v>
      </c>
      <c r="S31" s="59">
        <v>0.04</v>
      </c>
      <c r="T31" s="59">
        <v>41.54</v>
      </c>
      <c r="U31" s="59">
        <v>7.07</v>
      </c>
      <c r="V31" s="59">
        <v>17.88</v>
      </c>
      <c r="W31" s="59">
        <v>2.9</v>
      </c>
      <c r="X31" s="59">
        <v>14.26</v>
      </c>
      <c r="Y31" s="59">
        <v>4.17</v>
      </c>
      <c r="Z31" s="59">
        <v>1.47</v>
      </c>
      <c r="AA31" s="59">
        <v>5.28</v>
      </c>
      <c r="AB31" s="59">
        <v>0.93</v>
      </c>
      <c r="AC31" s="59">
        <v>5.74</v>
      </c>
      <c r="AD31" s="59">
        <v>1.21</v>
      </c>
      <c r="AE31" s="59">
        <v>3.29</v>
      </c>
      <c r="AF31" s="59">
        <v>0.54</v>
      </c>
      <c r="AG31" s="59">
        <v>3.26</v>
      </c>
      <c r="AH31" s="59">
        <v>0.52</v>
      </c>
      <c r="AI31" s="59">
        <v>0.45</v>
      </c>
      <c r="AJ31" s="59">
        <v>0.7</v>
      </c>
      <c r="AK31" s="59">
        <v>0.17</v>
      </c>
      <c r="AL31" s="59">
        <v>0.4</v>
      </c>
      <c r="AM31" s="59">
        <v>0.2</v>
      </c>
    </row>
    <row r="32" spans="1:39">
      <c r="A32" s="50" t="s">
        <v>112</v>
      </c>
      <c r="B32" s="59">
        <v>72</v>
      </c>
      <c r="C32" s="59" t="s">
        <v>705</v>
      </c>
      <c r="D32" s="59">
        <v>43.54</v>
      </c>
      <c r="E32" s="59">
        <v>1.72</v>
      </c>
      <c r="F32" s="59">
        <v>354.1</v>
      </c>
      <c r="G32" s="59">
        <v>76.510000000000005</v>
      </c>
      <c r="H32" s="59">
        <v>0.21</v>
      </c>
      <c r="I32" s="59">
        <v>50.4</v>
      </c>
      <c r="J32" s="59">
        <v>65.61</v>
      </c>
      <c r="K32" s="59">
        <v>148.80000000000001</v>
      </c>
      <c r="L32" s="59">
        <v>97.64</v>
      </c>
      <c r="M32" s="59">
        <v>17.55</v>
      </c>
      <c r="N32" s="59">
        <v>3.86</v>
      </c>
      <c r="O32" s="59">
        <v>142.69999999999999</v>
      </c>
      <c r="P32" s="59">
        <v>28.99</v>
      </c>
      <c r="Q32" s="59">
        <v>27.2</v>
      </c>
      <c r="R32" s="59">
        <v>9.3800000000000008</v>
      </c>
      <c r="S32" s="59">
        <v>0.04</v>
      </c>
      <c r="T32" s="59">
        <v>35.049999999999997</v>
      </c>
      <c r="U32" s="59">
        <v>6.3</v>
      </c>
      <c r="V32" s="59">
        <v>16.02</v>
      </c>
      <c r="W32" s="59">
        <v>2.6</v>
      </c>
      <c r="X32" s="59">
        <v>12.85</v>
      </c>
      <c r="Y32" s="59">
        <v>3.74</v>
      </c>
      <c r="Z32" s="59">
        <v>1.31</v>
      </c>
      <c r="AA32" s="59">
        <v>4.71</v>
      </c>
      <c r="AB32" s="59">
        <v>0.83</v>
      </c>
      <c r="AC32" s="59">
        <v>5.14</v>
      </c>
      <c r="AD32" s="59">
        <v>1.0900000000000001</v>
      </c>
      <c r="AE32" s="59">
        <v>2.95</v>
      </c>
      <c r="AF32" s="59">
        <v>0.48</v>
      </c>
      <c r="AG32" s="59">
        <v>2.91</v>
      </c>
      <c r="AH32" s="59">
        <v>0.47</v>
      </c>
      <c r="AI32" s="59">
        <v>0.59</v>
      </c>
      <c r="AJ32" s="59">
        <v>0.62</v>
      </c>
      <c r="AK32" s="59">
        <v>0.11</v>
      </c>
      <c r="AL32" s="59">
        <v>0.37</v>
      </c>
      <c r="AM32" s="59">
        <v>0.18</v>
      </c>
    </row>
    <row r="33" spans="1:39">
      <c r="A33" s="50" t="s">
        <v>113</v>
      </c>
      <c r="B33" s="59">
        <v>88</v>
      </c>
      <c r="C33" s="59" t="s">
        <v>706</v>
      </c>
      <c r="D33" s="59">
        <v>50.62</v>
      </c>
      <c r="E33" s="59">
        <v>1.91</v>
      </c>
      <c r="F33" s="59">
        <v>395.6</v>
      </c>
      <c r="G33" s="59">
        <v>85.73</v>
      </c>
      <c r="H33" s="59">
        <v>0.23</v>
      </c>
      <c r="I33" s="59">
        <v>57.22</v>
      </c>
      <c r="J33" s="59">
        <v>71.47</v>
      </c>
      <c r="K33" s="59">
        <v>170.9</v>
      </c>
      <c r="L33" s="59">
        <v>112.5</v>
      </c>
      <c r="M33" s="59">
        <v>20.18</v>
      </c>
      <c r="N33" s="59">
        <v>4.4000000000000004</v>
      </c>
      <c r="O33" s="59">
        <v>175.6</v>
      </c>
      <c r="P33" s="59">
        <v>34.14</v>
      </c>
      <c r="Q33" s="59">
        <v>113.3</v>
      </c>
      <c r="R33" s="59">
        <v>10.72</v>
      </c>
      <c r="S33" s="59">
        <v>0.05</v>
      </c>
      <c r="T33" s="59">
        <v>47.07</v>
      </c>
      <c r="U33" s="59">
        <v>7.88</v>
      </c>
      <c r="V33" s="59">
        <v>19.66</v>
      </c>
      <c r="W33" s="59">
        <v>3.11</v>
      </c>
      <c r="X33" s="59">
        <v>15.28</v>
      </c>
      <c r="Y33" s="59">
        <v>4.3499999999999996</v>
      </c>
      <c r="Z33" s="59">
        <v>1.54</v>
      </c>
      <c r="AA33" s="59">
        <v>5.56</v>
      </c>
      <c r="AB33" s="59">
        <v>0.96</v>
      </c>
      <c r="AC33" s="59">
        <v>5.96</v>
      </c>
      <c r="AD33" s="59">
        <v>1.27</v>
      </c>
      <c r="AE33" s="59">
        <v>3.43</v>
      </c>
      <c r="AF33" s="59">
        <v>0.56999999999999995</v>
      </c>
      <c r="AG33" s="59">
        <v>3.36</v>
      </c>
      <c r="AH33" s="59">
        <v>0.54</v>
      </c>
      <c r="AI33" s="59">
        <v>3.05</v>
      </c>
      <c r="AJ33" s="59">
        <v>0.72</v>
      </c>
      <c r="AK33" s="59">
        <v>0.59</v>
      </c>
      <c r="AL33" s="59">
        <v>0.69</v>
      </c>
      <c r="AM33" s="59">
        <v>0.2</v>
      </c>
    </row>
    <row r="34" spans="1:39">
      <c r="A34" s="50" t="s">
        <v>114</v>
      </c>
      <c r="B34" s="59">
        <v>105</v>
      </c>
      <c r="C34" s="59" t="s">
        <v>707</v>
      </c>
      <c r="D34" s="59">
        <v>49.26</v>
      </c>
      <c r="E34" s="59">
        <v>1.88</v>
      </c>
      <c r="F34" s="59">
        <v>387.3</v>
      </c>
      <c r="G34" s="59">
        <v>83.93</v>
      </c>
      <c r="H34" s="59">
        <v>0.23</v>
      </c>
      <c r="I34" s="59">
        <v>56.29</v>
      </c>
      <c r="J34" s="59">
        <v>71.78</v>
      </c>
      <c r="K34" s="59">
        <v>165.8</v>
      </c>
      <c r="L34" s="59">
        <v>109.8</v>
      </c>
      <c r="M34" s="59">
        <v>19.68</v>
      </c>
      <c r="N34" s="59">
        <v>4.3</v>
      </c>
      <c r="O34" s="59">
        <v>171.6</v>
      </c>
      <c r="P34" s="59">
        <v>33.5</v>
      </c>
      <c r="Q34" s="59">
        <v>102.8</v>
      </c>
      <c r="R34" s="59">
        <v>10.72</v>
      </c>
      <c r="S34" s="59">
        <v>0.05</v>
      </c>
      <c r="T34" s="59">
        <v>46.21</v>
      </c>
      <c r="U34" s="59">
        <v>7.74</v>
      </c>
      <c r="V34" s="59">
        <v>19.309999999999999</v>
      </c>
      <c r="W34" s="59">
        <v>3.08</v>
      </c>
      <c r="X34" s="59">
        <v>15.27</v>
      </c>
      <c r="Y34" s="59">
        <v>4.29</v>
      </c>
      <c r="Z34" s="59">
        <v>1.51</v>
      </c>
      <c r="AA34" s="59">
        <v>5.46</v>
      </c>
      <c r="AB34" s="59">
        <v>0.93</v>
      </c>
      <c r="AC34" s="59">
        <v>5.81</v>
      </c>
      <c r="AD34" s="59">
        <v>1.24</v>
      </c>
      <c r="AE34" s="59">
        <v>3.36</v>
      </c>
      <c r="AF34" s="59">
        <v>0.55000000000000004</v>
      </c>
      <c r="AG34" s="59">
        <v>3.32</v>
      </c>
      <c r="AH34" s="59">
        <v>0.54</v>
      </c>
      <c r="AI34" s="59">
        <v>2.75</v>
      </c>
      <c r="AJ34" s="59">
        <v>0.72</v>
      </c>
      <c r="AK34" s="59">
        <v>0.56999999999999995</v>
      </c>
      <c r="AL34" s="59">
        <v>0.66</v>
      </c>
      <c r="AM34" s="59">
        <v>0.2</v>
      </c>
    </row>
    <row r="35" spans="1:39">
      <c r="A35" s="50" t="s">
        <v>115</v>
      </c>
      <c r="B35" s="59">
        <v>140</v>
      </c>
      <c r="C35" s="59" t="s">
        <v>708</v>
      </c>
      <c r="D35" s="59">
        <v>46.92</v>
      </c>
      <c r="E35" s="59">
        <v>1.78</v>
      </c>
      <c r="F35" s="59">
        <v>368.8</v>
      </c>
      <c r="G35" s="59">
        <v>91.82</v>
      </c>
      <c r="H35" s="59">
        <v>0.22</v>
      </c>
      <c r="I35" s="59">
        <v>53.6</v>
      </c>
      <c r="J35" s="59">
        <v>69.760000000000005</v>
      </c>
      <c r="K35" s="59">
        <v>158</v>
      </c>
      <c r="L35" s="59">
        <v>104.2</v>
      </c>
      <c r="M35" s="59">
        <v>18.71</v>
      </c>
      <c r="N35" s="59">
        <v>4.01</v>
      </c>
      <c r="O35" s="59">
        <v>164</v>
      </c>
      <c r="P35" s="59">
        <v>31.6</v>
      </c>
      <c r="Q35" s="59">
        <v>105</v>
      </c>
      <c r="R35" s="59">
        <v>9.99</v>
      </c>
      <c r="S35" s="59">
        <v>0.04</v>
      </c>
      <c r="T35" s="59">
        <v>43.47</v>
      </c>
      <c r="U35" s="59">
        <v>7.2</v>
      </c>
      <c r="V35" s="59">
        <v>17.89</v>
      </c>
      <c r="W35" s="59">
        <v>2.84</v>
      </c>
      <c r="X35" s="59">
        <v>14.16</v>
      </c>
      <c r="Y35" s="59">
        <v>4.03</v>
      </c>
      <c r="Z35" s="59">
        <v>1.41</v>
      </c>
      <c r="AA35" s="59">
        <v>5.14</v>
      </c>
      <c r="AB35" s="59">
        <v>0.89</v>
      </c>
      <c r="AC35" s="59">
        <v>5.53</v>
      </c>
      <c r="AD35" s="59">
        <v>1.1499999999999999</v>
      </c>
      <c r="AE35" s="59">
        <v>3.14</v>
      </c>
      <c r="AF35" s="59">
        <v>0.52</v>
      </c>
      <c r="AG35" s="59">
        <v>3.1</v>
      </c>
      <c r="AH35" s="59">
        <v>0.49</v>
      </c>
      <c r="AI35" s="59">
        <v>2.84</v>
      </c>
      <c r="AJ35" s="59">
        <v>0.66</v>
      </c>
      <c r="AK35" s="59">
        <v>0.54</v>
      </c>
      <c r="AL35" s="59">
        <v>0.64</v>
      </c>
      <c r="AM35" s="59">
        <v>0.18</v>
      </c>
    </row>
    <row r="36" spans="1:39">
      <c r="A36" s="50" t="s">
        <v>116</v>
      </c>
      <c r="B36" s="59">
        <v>143</v>
      </c>
      <c r="C36" s="68" t="s">
        <v>709</v>
      </c>
      <c r="D36" s="59">
        <v>48.21</v>
      </c>
      <c r="E36" s="59">
        <v>1.79</v>
      </c>
      <c r="F36" s="59">
        <v>374.6</v>
      </c>
      <c r="G36" s="59">
        <v>94.88</v>
      </c>
      <c r="H36" s="59">
        <v>0.23</v>
      </c>
      <c r="I36" s="59">
        <v>55.96</v>
      </c>
      <c r="J36" s="59">
        <v>71.2</v>
      </c>
      <c r="K36" s="59">
        <v>159.6</v>
      </c>
      <c r="L36" s="59">
        <v>103.1</v>
      </c>
      <c r="M36" s="59">
        <v>18.62</v>
      </c>
      <c r="N36" s="59">
        <v>3.94</v>
      </c>
      <c r="O36" s="59">
        <v>162.1</v>
      </c>
      <c r="P36" s="59">
        <v>32.270000000000003</v>
      </c>
      <c r="Q36" s="59">
        <v>101.8</v>
      </c>
      <c r="R36" s="59">
        <v>9.92</v>
      </c>
      <c r="S36" s="59">
        <v>0.04</v>
      </c>
      <c r="T36" s="59">
        <v>40.4</v>
      </c>
      <c r="U36" s="59">
        <v>7.23</v>
      </c>
      <c r="V36" s="59">
        <v>17.77</v>
      </c>
      <c r="W36" s="59">
        <v>2.95</v>
      </c>
      <c r="X36" s="59">
        <v>13.99</v>
      </c>
      <c r="Y36" s="59">
        <v>4.0999999999999996</v>
      </c>
      <c r="Z36" s="59">
        <v>1.45</v>
      </c>
      <c r="AA36" s="59">
        <v>5.27</v>
      </c>
      <c r="AB36" s="59">
        <v>0.9</v>
      </c>
      <c r="AC36" s="59">
        <v>5.6</v>
      </c>
      <c r="AD36" s="59">
        <v>1.19</v>
      </c>
      <c r="AE36" s="59">
        <v>3.22</v>
      </c>
      <c r="AF36" s="59">
        <v>0.53</v>
      </c>
      <c r="AG36" s="59">
        <v>3.13</v>
      </c>
      <c r="AH36" s="59">
        <v>0.5</v>
      </c>
      <c r="AI36" s="59">
        <v>2.84</v>
      </c>
      <c r="AJ36" s="59">
        <v>0.68</v>
      </c>
      <c r="AK36" s="59">
        <v>0.56999999999999995</v>
      </c>
      <c r="AL36" s="59">
        <v>0.62</v>
      </c>
      <c r="AM36" s="59">
        <v>0.18</v>
      </c>
    </row>
    <row r="37" spans="1:39">
      <c r="A37" s="50" t="s">
        <v>710</v>
      </c>
      <c r="B37" s="59">
        <v>150</v>
      </c>
      <c r="C37" s="68" t="s">
        <v>711</v>
      </c>
      <c r="D37" s="59">
        <v>45.76</v>
      </c>
      <c r="E37" s="59">
        <v>1.71</v>
      </c>
      <c r="F37" s="59">
        <v>351</v>
      </c>
      <c r="G37" s="59">
        <v>89.32</v>
      </c>
      <c r="H37" s="59">
        <v>0.21</v>
      </c>
      <c r="I37" s="59">
        <v>51.48</v>
      </c>
      <c r="J37" s="59">
        <v>67.3</v>
      </c>
      <c r="K37" s="59">
        <v>152.19999999999999</v>
      </c>
      <c r="L37" s="59">
        <v>100.9</v>
      </c>
      <c r="M37" s="59">
        <v>18.27</v>
      </c>
      <c r="N37" s="59">
        <v>3.9</v>
      </c>
      <c r="O37" s="59">
        <v>160.6</v>
      </c>
      <c r="P37" s="59">
        <v>31.13</v>
      </c>
      <c r="Q37" s="59">
        <v>102.1</v>
      </c>
      <c r="R37" s="59">
        <v>9.6300000000000008</v>
      </c>
      <c r="S37" s="59">
        <v>0.04</v>
      </c>
      <c r="T37" s="59">
        <v>42.35</v>
      </c>
      <c r="U37" s="59">
        <v>7.09</v>
      </c>
      <c r="V37" s="59">
        <v>17.71</v>
      </c>
      <c r="W37" s="59">
        <v>2.81</v>
      </c>
      <c r="X37" s="59">
        <v>13.83</v>
      </c>
      <c r="Y37" s="59">
        <v>3.91</v>
      </c>
      <c r="Z37" s="59">
        <v>1.39</v>
      </c>
      <c r="AA37" s="59">
        <v>4.9800000000000004</v>
      </c>
      <c r="AB37" s="59">
        <v>0.86</v>
      </c>
      <c r="AC37" s="59">
        <v>5.24</v>
      </c>
      <c r="AD37" s="59">
        <v>1.1200000000000001</v>
      </c>
      <c r="AE37" s="59">
        <v>3.06</v>
      </c>
      <c r="AF37" s="59">
        <v>0.51</v>
      </c>
      <c r="AG37" s="59">
        <v>3.03</v>
      </c>
      <c r="AH37" s="59">
        <v>0.49</v>
      </c>
      <c r="AI37" s="59">
        <v>2.8</v>
      </c>
      <c r="AJ37" s="59">
        <v>0.65</v>
      </c>
      <c r="AK37" s="59">
        <v>0.51</v>
      </c>
      <c r="AL37" s="59">
        <v>0.62</v>
      </c>
      <c r="AM37" s="59">
        <v>0.17</v>
      </c>
    </row>
    <row r="38" spans="1:39">
      <c r="A38" s="50" t="s">
        <v>117</v>
      </c>
      <c r="B38" s="59">
        <v>168</v>
      </c>
      <c r="C38" s="59" t="s">
        <v>712</v>
      </c>
      <c r="D38" s="59">
        <v>44.93</v>
      </c>
      <c r="E38" s="59">
        <v>1.66</v>
      </c>
      <c r="F38" s="59">
        <v>348.8</v>
      </c>
      <c r="G38" s="59">
        <v>89.43</v>
      </c>
      <c r="H38" s="59">
        <v>0.21</v>
      </c>
      <c r="I38" s="59">
        <v>50.94</v>
      </c>
      <c r="J38" s="59">
        <v>66.569999999999993</v>
      </c>
      <c r="K38" s="59">
        <v>149.30000000000001</v>
      </c>
      <c r="L38" s="59">
        <v>100.1</v>
      </c>
      <c r="M38" s="59">
        <v>17.75</v>
      </c>
      <c r="N38" s="59">
        <v>3.83</v>
      </c>
      <c r="O38" s="59">
        <v>156.5</v>
      </c>
      <c r="P38" s="59">
        <v>30.32</v>
      </c>
      <c r="Q38" s="59">
        <v>97.52</v>
      </c>
      <c r="R38" s="59">
        <v>9.5</v>
      </c>
      <c r="S38" s="59">
        <v>0.04</v>
      </c>
      <c r="T38" s="59">
        <v>42.53</v>
      </c>
      <c r="U38" s="59">
        <v>6.88</v>
      </c>
      <c r="V38" s="59">
        <v>17.05</v>
      </c>
      <c r="W38" s="59">
        <v>2.7</v>
      </c>
      <c r="X38" s="59">
        <v>13.51</v>
      </c>
      <c r="Y38" s="59">
        <v>3.81</v>
      </c>
      <c r="Z38" s="59">
        <v>1.36</v>
      </c>
      <c r="AA38" s="59">
        <v>4.8600000000000003</v>
      </c>
      <c r="AB38" s="59">
        <v>0.84</v>
      </c>
      <c r="AC38" s="59">
        <v>5.26</v>
      </c>
      <c r="AD38" s="59">
        <v>1.1000000000000001</v>
      </c>
      <c r="AE38" s="59">
        <v>2.98</v>
      </c>
      <c r="AF38" s="59">
        <v>0.5</v>
      </c>
      <c r="AG38" s="59">
        <v>2.95</v>
      </c>
      <c r="AH38" s="59">
        <v>0.47</v>
      </c>
      <c r="AI38" s="59">
        <v>2.61</v>
      </c>
      <c r="AJ38" s="59">
        <v>0.63</v>
      </c>
      <c r="AK38" s="59">
        <v>0.61</v>
      </c>
      <c r="AL38" s="59">
        <v>0.6</v>
      </c>
      <c r="AM38" s="59">
        <v>0.17</v>
      </c>
    </row>
    <row r="39" spans="1:39">
      <c r="A39" s="50" t="s">
        <v>118</v>
      </c>
      <c r="B39" s="59">
        <v>170</v>
      </c>
      <c r="C39" s="59" t="s">
        <v>713</v>
      </c>
      <c r="D39" s="59">
        <v>46.33</v>
      </c>
      <c r="E39" s="59">
        <v>1.75</v>
      </c>
      <c r="F39" s="59">
        <v>359.9</v>
      </c>
      <c r="G39" s="59">
        <v>92.37</v>
      </c>
      <c r="H39" s="59">
        <v>0.22</v>
      </c>
      <c r="I39" s="59">
        <v>52.64</v>
      </c>
      <c r="J39" s="59">
        <v>67.819999999999993</v>
      </c>
      <c r="K39" s="59">
        <v>155.5</v>
      </c>
      <c r="L39" s="59">
        <v>101.6</v>
      </c>
      <c r="M39" s="59">
        <v>18.55</v>
      </c>
      <c r="N39" s="59">
        <v>4.0199999999999996</v>
      </c>
      <c r="O39" s="59">
        <v>164</v>
      </c>
      <c r="P39" s="59">
        <v>31.79</v>
      </c>
      <c r="Q39" s="59">
        <v>105.6</v>
      </c>
      <c r="R39" s="59">
        <v>9.92</v>
      </c>
      <c r="S39" s="59">
        <v>0.04</v>
      </c>
      <c r="T39" s="59">
        <v>43.56</v>
      </c>
      <c r="U39" s="59">
        <v>7.2</v>
      </c>
      <c r="V39" s="59">
        <v>17.920000000000002</v>
      </c>
      <c r="W39" s="59">
        <v>2.84</v>
      </c>
      <c r="X39" s="59">
        <v>14.12</v>
      </c>
      <c r="Y39" s="59">
        <v>3.99</v>
      </c>
      <c r="Z39" s="59">
        <v>1.42</v>
      </c>
      <c r="AA39" s="59">
        <v>5.08</v>
      </c>
      <c r="AB39" s="59">
        <v>0.87</v>
      </c>
      <c r="AC39" s="59">
        <v>5.46</v>
      </c>
      <c r="AD39" s="59">
        <v>1.1599999999999999</v>
      </c>
      <c r="AE39" s="59">
        <v>3.11</v>
      </c>
      <c r="AF39" s="59">
        <v>0.51</v>
      </c>
      <c r="AG39" s="59">
        <v>3.09</v>
      </c>
      <c r="AH39" s="59">
        <v>0.49</v>
      </c>
      <c r="AI39" s="59">
        <v>2.84</v>
      </c>
      <c r="AJ39" s="59">
        <v>0.67</v>
      </c>
      <c r="AK39" s="59">
        <v>0.52</v>
      </c>
      <c r="AL39" s="59">
        <v>0.63</v>
      </c>
      <c r="AM39" s="59">
        <v>0.18</v>
      </c>
    </row>
    <row r="40" spans="1:39">
      <c r="A40" s="84" t="s">
        <v>714</v>
      </c>
    </row>
    <row r="41" spans="1:39">
      <c r="A41" s="50" t="s">
        <v>715</v>
      </c>
      <c r="B41" s="59">
        <v>105</v>
      </c>
      <c r="C41" s="59" t="s">
        <v>716</v>
      </c>
      <c r="D41" s="59">
        <v>45.7</v>
      </c>
      <c r="E41" s="59">
        <v>1.69</v>
      </c>
      <c r="F41" s="59">
        <v>348.5</v>
      </c>
      <c r="G41" s="59">
        <v>94.02</v>
      </c>
      <c r="H41" s="59">
        <v>0.21</v>
      </c>
      <c r="I41" s="59">
        <v>50.85</v>
      </c>
      <c r="J41" s="59">
        <v>64.209999999999994</v>
      </c>
      <c r="K41" s="59">
        <v>137.5</v>
      </c>
      <c r="L41" s="59">
        <v>98.62</v>
      </c>
      <c r="M41" s="59">
        <v>17.89</v>
      </c>
      <c r="N41" s="59">
        <v>3.89</v>
      </c>
      <c r="O41" s="59">
        <v>158.4</v>
      </c>
      <c r="P41" s="59">
        <v>30.56</v>
      </c>
      <c r="Q41" s="59">
        <v>101.3</v>
      </c>
      <c r="R41" s="59">
        <v>9.66</v>
      </c>
      <c r="S41" s="59">
        <v>0.04</v>
      </c>
      <c r="T41" s="59">
        <v>42.56</v>
      </c>
      <c r="U41" s="59">
        <v>6.96</v>
      </c>
      <c r="V41" s="59">
        <v>17.350000000000001</v>
      </c>
      <c r="W41" s="59">
        <v>2.74</v>
      </c>
      <c r="X41" s="59">
        <v>13.56</v>
      </c>
      <c r="Y41" s="59">
        <v>3.89</v>
      </c>
      <c r="Z41" s="59">
        <v>1.39</v>
      </c>
      <c r="AA41" s="59">
        <v>4.9400000000000004</v>
      </c>
      <c r="AB41" s="59">
        <v>0.86</v>
      </c>
      <c r="AC41" s="59">
        <v>5.3</v>
      </c>
      <c r="AD41" s="59">
        <v>1.1299999999999999</v>
      </c>
      <c r="AE41" s="59">
        <v>3.02</v>
      </c>
      <c r="AF41" s="59">
        <v>0.51</v>
      </c>
      <c r="AG41" s="59">
        <v>3.04</v>
      </c>
      <c r="AH41" s="59">
        <v>0.48</v>
      </c>
      <c r="AI41" s="59">
        <v>2.74</v>
      </c>
      <c r="AJ41" s="59">
        <v>0.66</v>
      </c>
      <c r="AK41" s="59">
        <v>0.73</v>
      </c>
      <c r="AL41" s="59">
        <v>0.61</v>
      </c>
      <c r="AM41" s="59">
        <v>0.18</v>
      </c>
    </row>
    <row r="42" spans="1:39">
      <c r="A42" s="50" t="s">
        <v>121</v>
      </c>
      <c r="B42" s="59">
        <v>115</v>
      </c>
      <c r="C42" s="59" t="s">
        <v>717</v>
      </c>
      <c r="D42" s="59">
        <v>49.6</v>
      </c>
      <c r="E42" s="59">
        <v>1.9</v>
      </c>
      <c r="F42" s="59">
        <v>397.1</v>
      </c>
      <c r="G42" s="59">
        <v>86.2</v>
      </c>
      <c r="H42" s="59">
        <v>0.23</v>
      </c>
      <c r="I42" s="59">
        <v>55.48</v>
      </c>
      <c r="J42" s="59">
        <v>72.099999999999994</v>
      </c>
      <c r="K42" s="59">
        <v>152.1</v>
      </c>
      <c r="L42" s="59">
        <v>106.1</v>
      </c>
      <c r="M42" s="59">
        <v>19.25</v>
      </c>
      <c r="N42" s="59">
        <v>4.26</v>
      </c>
      <c r="O42" s="59">
        <v>172.4</v>
      </c>
      <c r="P42" s="59">
        <v>33.72</v>
      </c>
      <c r="Q42" s="59">
        <v>108.1</v>
      </c>
      <c r="R42" s="59">
        <v>10.53</v>
      </c>
      <c r="S42" s="59">
        <v>0.04</v>
      </c>
      <c r="T42" s="59">
        <v>41.28</v>
      </c>
      <c r="U42" s="59">
        <v>7.34</v>
      </c>
      <c r="V42" s="59">
        <v>18.32</v>
      </c>
      <c r="W42" s="59">
        <v>2.93</v>
      </c>
      <c r="X42" s="59">
        <v>14.44</v>
      </c>
      <c r="Y42" s="59">
        <v>4.21</v>
      </c>
      <c r="Z42" s="59">
        <v>1.46</v>
      </c>
      <c r="AA42" s="59">
        <v>5.29</v>
      </c>
      <c r="AB42" s="59">
        <v>0.91</v>
      </c>
      <c r="AC42" s="59">
        <v>5.58</v>
      </c>
      <c r="AD42" s="59">
        <v>1.22</v>
      </c>
      <c r="AE42" s="59">
        <v>3.28</v>
      </c>
      <c r="AF42" s="59">
        <v>0.54</v>
      </c>
      <c r="AG42" s="59">
        <v>3.23</v>
      </c>
      <c r="AH42" s="59">
        <v>0.52</v>
      </c>
      <c r="AI42" s="59">
        <v>2.96</v>
      </c>
      <c r="AJ42" s="59">
        <v>0.7</v>
      </c>
      <c r="AK42" s="59">
        <v>0.19</v>
      </c>
      <c r="AL42" s="59">
        <v>0.68</v>
      </c>
      <c r="AM42" s="59">
        <v>0.2</v>
      </c>
    </row>
    <row r="43" spans="1:39">
      <c r="A43" s="50" t="s">
        <v>718</v>
      </c>
      <c r="B43" s="59">
        <v>120</v>
      </c>
      <c r="C43" s="59" t="s">
        <v>719</v>
      </c>
      <c r="D43" s="59">
        <v>53.47</v>
      </c>
      <c r="E43" s="59">
        <v>2.0699999999999998</v>
      </c>
      <c r="F43" s="59">
        <v>427.9</v>
      </c>
      <c r="G43" s="59">
        <v>91.78</v>
      </c>
      <c r="H43" s="59">
        <v>0.25</v>
      </c>
      <c r="I43" s="59">
        <v>59.8</v>
      </c>
      <c r="J43" s="59">
        <v>75.47</v>
      </c>
      <c r="K43" s="59">
        <v>162.9</v>
      </c>
      <c r="L43" s="59">
        <v>117.5</v>
      </c>
      <c r="M43" s="59">
        <v>20.74</v>
      </c>
      <c r="N43" s="59">
        <v>4.57</v>
      </c>
      <c r="O43" s="59">
        <v>185.8</v>
      </c>
      <c r="P43" s="59">
        <v>36.659999999999997</v>
      </c>
      <c r="Q43" s="59">
        <v>123.2</v>
      </c>
      <c r="R43" s="59">
        <v>11.4</v>
      </c>
      <c r="S43" s="59">
        <v>0.05</v>
      </c>
      <c r="T43" s="59">
        <v>45.21</v>
      </c>
      <c r="U43" s="59">
        <v>8.08</v>
      </c>
      <c r="V43" s="59">
        <v>20.03</v>
      </c>
      <c r="W43" s="59">
        <v>3.2</v>
      </c>
      <c r="X43" s="59">
        <v>15.83</v>
      </c>
      <c r="Y43" s="59">
        <v>4.54</v>
      </c>
      <c r="Z43" s="59">
        <v>1.6</v>
      </c>
      <c r="AA43" s="59">
        <v>5.85</v>
      </c>
      <c r="AB43" s="59">
        <v>1</v>
      </c>
      <c r="AC43" s="59">
        <v>6.23</v>
      </c>
      <c r="AD43" s="59">
        <v>1.32</v>
      </c>
      <c r="AE43" s="59">
        <v>3.57</v>
      </c>
      <c r="AF43" s="59">
        <v>0.59</v>
      </c>
      <c r="AG43" s="59">
        <v>3.49</v>
      </c>
      <c r="AH43" s="59">
        <v>0.56000000000000005</v>
      </c>
      <c r="AI43" s="59">
        <v>3.39</v>
      </c>
      <c r="AJ43" s="59">
        <v>0.76</v>
      </c>
      <c r="AK43" s="59">
        <v>0.25</v>
      </c>
      <c r="AL43" s="59">
        <v>0.76</v>
      </c>
      <c r="AM43" s="59">
        <v>0.22</v>
      </c>
    </row>
    <row r="44" spans="1:39">
      <c r="A44" s="50" t="s">
        <v>122</v>
      </c>
      <c r="B44" s="59">
        <v>125</v>
      </c>
      <c r="C44" s="59" t="s">
        <v>720</v>
      </c>
      <c r="D44" s="59">
        <v>49.41</v>
      </c>
      <c r="E44" s="59">
        <v>1.92</v>
      </c>
      <c r="F44" s="59">
        <v>401.7</v>
      </c>
      <c r="G44" s="59">
        <v>84.8</v>
      </c>
      <c r="H44" s="59">
        <v>0.24</v>
      </c>
      <c r="I44" s="59">
        <v>54.67</v>
      </c>
      <c r="J44" s="59">
        <v>70.38</v>
      </c>
      <c r="K44" s="59">
        <v>151.6</v>
      </c>
      <c r="L44" s="59">
        <v>106.6</v>
      </c>
      <c r="M44" s="59">
        <v>19.07</v>
      </c>
      <c r="N44" s="59">
        <v>4.22</v>
      </c>
      <c r="O44" s="59">
        <v>167.9</v>
      </c>
      <c r="P44" s="59">
        <v>33.479999999999997</v>
      </c>
      <c r="Q44" s="59">
        <v>108.6</v>
      </c>
      <c r="R44" s="59">
        <v>10.56</v>
      </c>
      <c r="S44" s="59">
        <v>0.04</v>
      </c>
      <c r="T44" s="59">
        <v>41.51</v>
      </c>
      <c r="U44" s="59">
        <v>7.36</v>
      </c>
      <c r="V44" s="59">
        <v>18.47</v>
      </c>
      <c r="W44" s="59">
        <v>2.95</v>
      </c>
      <c r="X44" s="59">
        <v>14.5</v>
      </c>
      <c r="Y44" s="59">
        <v>4.28</v>
      </c>
      <c r="Z44" s="59">
        <v>1.46</v>
      </c>
      <c r="AA44" s="59">
        <v>5.3</v>
      </c>
      <c r="AB44" s="59">
        <v>0.92</v>
      </c>
      <c r="AC44" s="59">
        <v>5.68</v>
      </c>
      <c r="AD44" s="59">
        <v>1.21</v>
      </c>
      <c r="AE44" s="59">
        <v>3.31</v>
      </c>
      <c r="AF44" s="59">
        <v>0.54</v>
      </c>
      <c r="AG44" s="59">
        <v>3.24</v>
      </c>
      <c r="AH44" s="59">
        <v>0.52</v>
      </c>
      <c r="AI44" s="59">
        <v>2.98</v>
      </c>
      <c r="AJ44" s="59">
        <v>0.71</v>
      </c>
      <c r="AK44" s="59">
        <v>0.19</v>
      </c>
      <c r="AL44" s="59">
        <v>0.69</v>
      </c>
      <c r="AM44" s="59">
        <v>0.2</v>
      </c>
    </row>
    <row r="45" spans="1:39">
      <c r="A45" s="50" t="s">
        <v>123</v>
      </c>
      <c r="B45" s="59">
        <v>130</v>
      </c>
      <c r="C45" s="59" t="s">
        <v>721</v>
      </c>
      <c r="D45" s="59">
        <v>42.67</v>
      </c>
      <c r="E45" s="59">
        <v>1.61</v>
      </c>
      <c r="F45" s="59">
        <v>335.4</v>
      </c>
      <c r="G45" s="59">
        <v>73.540000000000006</v>
      </c>
      <c r="H45" s="59">
        <v>0.2</v>
      </c>
      <c r="I45" s="59">
        <v>46.71</v>
      </c>
      <c r="J45" s="59">
        <v>60.67</v>
      </c>
      <c r="K45" s="59">
        <v>129.30000000000001</v>
      </c>
      <c r="L45" s="59">
        <v>88.75</v>
      </c>
      <c r="M45" s="59">
        <v>16.18</v>
      </c>
      <c r="N45" s="59">
        <v>3.59</v>
      </c>
      <c r="O45" s="59">
        <v>149</v>
      </c>
      <c r="P45" s="59">
        <v>29.54</v>
      </c>
      <c r="Q45" s="59">
        <v>106.9</v>
      </c>
      <c r="R45" s="59">
        <v>8.8000000000000007</v>
      </c>
      <c r="S45" s="59">
        <v>0.04</v>
      </c>
      <c r="T45" s="59">
        <v>35.46</v>
      </c>
      <c r="U45" s="59">
        <v>6.4</v>
      </c>
      <c r="V45" s="59">
        <v>15.85</v>
      </c>
      <c r="W45" s="59">
        <v>2.54</v>
      </c>
      <c r="X45" s="59">
        <v>12.43</v>
      </c>
      <c r="Y45" s="59">
        <v>3.61</v>
      </c>
      <c r="Z45" s="59">
        <v>1.25</v>
      </c>
      <c r="AA45" s="59">
        <v>4.53</v>
      </c>
      <c r="AB45" s="59">
        <v>0.78</v>
      </c>
      <c r="AC45" s="59">
        <v>4.84</v>
      </c>
      <c r="AD45" s="59">
        <v>1.03</v>
      </c>
      <c r="AE45" s="59">
        <v>2.78</v>
      </c>
      <c r="AF45" s="59">
        <v>0.45</v>
      </c>
      <c r="AG45" s="59">
        <v>2.75</v>
      </c>
      <c r="AH45" s="59">
        <v>0.44</v>
      </c>
      <c r="AI45" s="59">
        <v>2.95</v>
      </c>
      <c r="AJ45" s="59">
        <v>0.57999999999999996</v>
      </c>
      <c r="AK45" s="59">
        <v>0.12</v>
      </c>
      <c r="AL45" s="59">
        <v>0.65</v>
      </c>
      <c r="AM45" s="59">
        <v>0.17</v>
      </c>
    </row>
    <row r="46" spans="1:39">
      <c r="A46" s="50" t="s">
        <v>124</v>
      </c>
      <c r="B46" s="59">
        <v>135</v>
      </c>
      <c r="C46" s="59" t="s">
        <v>722</v>
      </c>
      <c r="D46" s="59">
        <v>38.43</v>
      </c>
      <c r="E46" s="59">
        <v>1.45</v>
      </c>
      <c r="F46" s="59">
        <v>301.5</v>
      </c>
      <c r="G46" s="59">
        <v>77.77</v>
      </c>
      <c r="H46" s="59">
        <v>0.18</v>
      </c>
      <c r="I46" s="59">
        <v>43.86</v>
      </c>
      <c r="J46" s="59">
        <v>55.97</v>
      </c>
      <c r="K46" s="59">
        <v>126.7</v>
      </c>
      <c r="L46" s="59">
        <v>85.77</v>
      </c>
      <c r="M46" s="59">
        <v>15.51</v>
      </c>
      <c r="N46" s="59">
        <v>3.32</v>
      </c>
      <c r="O46" s="59">
        <v>134.5</v>
      </c>
      <c r="P46" s="59">
        <v>25.74</v>
      </c>
      <c r="Q46" s="59">
        <v>85.02</v>
      </c>
      <c r="R46" s="59">
        <v>8.06</v>
      </c>
      <c r="S46" s="59">
        <v>0.04</v>
      </c>
      <c r="T46" s="59">
        <v>36.28</v>
      </c>
      <c r="U46" s="59">
        <v>5.87</v>
      </c>
      <c r="V46" s="59">
        <v>14.5</v>
      </c>
      <c r="W46" s="59">
        <v>2.31</v>
      </c>
      <c r="X46" s="59">
        <v>11.52</v>
      </c>
      <c r="Y46" s="59">
        <v>3.32</v>
      </c>
      <c r="Z46" s="59">
        <v>1.17</v>
      </c>
      <c r="AA46" s="59">
        <v>4.1900000000000004</v>
      </c>
      <c r="AB46" s="59">
        <v>0.72</v>
      </c>
      <c r="AC46" s="59">
        <v>4.46</v>
      </c>
      <c r="AD46" s="59">
        <v>0.96</v>
      </c>
      <c r="AE46" s="59">
        <v>2.6</v>
      </c>
      <c r="AF46" s="59">
        <v>0.43</v>
      </c>
      <c r="AG46" s="59">
        <v>2.5299999999999998</v>
      </c>
      <c r="AH46" s="59">
        <v>0.4</v>
      </c>
      <c r="AI46" s="59">
        <v>2.3199999999999998</v>
      </c>
      <c r="AJ46" s="59">
        <v>0.54</v>
      </c>
      <c r="AK46" s="59">
        <v>0.46</v>
      </c>
      <c r="AL46" s="59">
        <v>0.52</v>
      </c>
      <c r="AM46" s="59">
        <v>0.15</v>
      </c>
    </row>
    <row r="47" spans="1:39">
      <c r="A47" s="50" t="s">
        <v>125</v>
      </c>
      <c r="B47" s="59">
        <v>140</v>
      </c>
      <c r="C47" s="59" t="s">
        <v>723</v>
      </c>
      <c r="D47" s="59">
        <v>41.73</v>
      </c>
      <c r="E47" s="59">
        <v>1.59</v>
      </c>
      <c r="F47" s="59">
        <v>331.5</v>
      </c>
      <c r="G47" s="59">
        <v>67.92</v>
      </c>
      <c r="H47" s="59">
        <v>0.19</v>
      </c>
      <c r="I47" s="59">
        <v>47.02</v>
      </c>
      <c r="J47" s="59">
        <v>59.32</v>
      </c>
      <c r="K47" s="59">
        <v>134</v>
      </c>
      <c r="L47" s="59">
        <v>92.61</v>
      </c>
      <c r="M47" s="59">
        <v>16.63</v>
      </c>
      <c r="N47" s="59">
        <v>3.66</v>
      </c>
      <c r="O47" s="59">
        <v>144.1</v>
      </c>
      <c r="P47" s="59">
        <v>28.38</v>
      </c>
      <c r="Q47" s="59">
        <v>94.89</v>
      </c>
      <c r="R47" s="59">
        <v>8.91</v>
      </c>
      <c r="S47" s="59">
        <v>0.04</v>
      </c>
      <c r="T47" s="59">
        <v>38.92</v>
      </c>
      <c r="U47" s="59">
        <v>6.47</v>
      </c>
      <c r="V47" s="59">
        <v>16.03</v>
      </c>
      <c r="W47" s="59">
        <v>2.5299999999999998</v>
      </c>
      <c r="X47" s="59">
        <v>12.7</v>
      </c>
      <c r="Y47" s="59">
        <v>3.64</v>
      </c>
      <c r="Z47" s="59">
        <v>1.26</v>
      </c>
      <c r="AA47" s="59">
        <v>4.5599999999999996</v>
      </c>
      <c r="AB47" s="59">
        <v>0.8</v>
      </c>
      <c r="AC47" s="59">
        <v>4.88</v>
      </c>
      <c r="AD47" s="59">
        <v>1.03</v>
      </c>
      <c r="AE47" s="59">
        <v>2.83</v>
      </c>
      <c r="AF47" s="59">
        <v>0.47</v>
      </c>
      <c r="AG47" s="59">
        <v>2.8</v>
      </c>
      <c r="AH47" s="59">
        <v>0.44</v>
      </c>
      <c r="AI47" s="59">
        <v>2.56</v>
      </c>
      <c r="AJ47" s="59">
        <v>0.6</v>
      </c>
      <c r="AK47" s="59">
        <v>0.48</v>
      </c>
      <c r="AL47" s="59">
        <v>0.57999999999999996</v>
      </c>
      <c r="AM47" s="59">
        <v>0.17</v>
      </c>
    </row>
    <row r="48" spans="1:39">
      <c r="A48" s="50" t="s">
        <v>126</v>
      </c>
      <c r="B48" s="59">
        <v>145</v>
      </c>
      <c r="C48" s="59" t="s">
        <v>724</v>
      </c>
      <c r="D48" s="59">
        <v>48.63</v>
      </c>
      <c r="E48" s="59">
        <v>1.86</v>
      </c>
      <c r="F48" s="59">
        <v>387.9</v>
      </c>
      <c r="G48" s="59">
        <v>80.97</v>
      </c>
      <c r="H48" s="59">
        <v>0.23</v>
      </c>
      <c r="I48" s="59">
        <v>54.77</v>
      </c>
      <c r="J48" s="59">
        <v>69.47</v>
      </c>
      <c r="K48" s="59">
        <v>158.5</v>
      </c>
      <c r="L48" s="59">
        <v>103.6</v>
      </c>
      <c r="M48" s="59">
        <v>18.87</v>
      </c>
      <c r="N48" s="59">
        <v>4.09</v>
      </c>
      <c r="O48" s="59">
        <v>162.6</v>
      </c>
      <c r="P48" s="59">
        <v>32.840000000000003</v>
      </c>
      <c r="Q48" s="59">
        <v>103.9</v>
      </c>
      <c r="R48" s="59">
        <v>10.24</v>
      </c>
      <c r="S48" s="59">
        <v>0.04</v>
      </c>
      <c r="T48" s="59">
        <v>41.03</v>
      </c>
      <c r="U48" s="59">
        <v>7.15</v>
      </c>
      <c r="V48" s="59">
        <v>18.010000000000002</v>
      </c>
      <c r="W48" s="59">
        <v>2.99</v>
      </c>
      <c r="X48" s="59">
        <v>14.21</v>
      </c>
      <c r="Y48" s="59">
        <v>4.09</v>
      </c>
      <c r="Z48" s="59">
        <v>1.46</v>
      </c>
      <c r="AA48" s="59">
        <v>5.24</v>
      </c>
      <c r="AB48" s="59">
        <v>0.89</v>
      </c>
      <c r="AC48" s="59">
        <v>5.61</v>
      </c>
      <c r="AD48" s="59">
        <v>1.19</v>
      </c>
      <c r="AE48" s="59">
        <v>3.19</v>
      </c>
      <c r="AF48" s="59">
        <v>0.52</v>
      </c>
      <c r="AG48" s="59">
        <v>3.16</v>
      </c>
      <c r="AH48" s="59">
        <v>0.51</v>
      </c>
      <c r="AI48" s="59">
        <v>2.91</v>
      </c>
      <c r="AJ48" s="59">
        <v>0.69</v>
      </c>
      <c r="AK48" s="59">
        <v>0.57999999999999996</v>
      </c>
      <c r="AL48" s="59">
        <v>0.63</v>
      </c>
      <c r="AM48" s="59">
        <v>0.19</v>
      </c>
    </row>
    <row r="49" spans="1:39">
      <c r="A49" s="50" t="s">
        <v>127</v>
      </c>
      <c r="B49" s="59">
        <v>170</v>
      </c>
      <c r="C49" s="59" t="s">
        <v>716</v>
      </c>
      <c r="D49" s="59">
        <v>43.87</v>
      </c>
      <c r="E49" s="59">
        <v>1.69</v>
      </c>
      <c r="F49" s="59">
        <v>348.6</v>
      </c>
      <c r="G49" s="59">
        <v>74.48</v>
      </c>
      <c r="H49" s="59">
        <v>0.21</v>
      </c>
      <c r="I49" s="59">
        <v>48.62</v>
      </c>
      <c r="J49" s="59">
        <v>63.53</v>
      </c>
      <c r="K49" s="59">
        <v>145.9</v>
      </c>
      <c r="L49" s="59">
        <v>94.83</v>
      </c>
      <c r="M49" s="59">
        <v>17.010000000000002</v>
      </c>
      <c r="N49" s="59">
        <v>3.81</v>
      </c>
      <c r="O49" s="59">
        <v>152.30000000000001</v>
      </c>
      <c r="P49" s="59">
        <v>30.04</v>
      </c>
      <c r="Q49" s="59">
        <v>96.81</v>
      </c>
      <c r="R49" s="59">
        <v>9.31</v>
      </c>
      <c r="S49" s="59">
        <v>0.04</v>
      </c>
      <c r="T49" s="59">
        <v>36.82</v>
      </c>
      <c r="U49" s="59">
        <v>6.58</v>
      </c>
      <c r="V49" s="59">
        <v>16.489999999999998</v>
      </c>
      <c r="W49" s="59">
        <v>2.64</v>
      </c>
      <c r="X49" s="59">
        <v>13.03</v>
      </c>
      <c r="Y49" s="59">
        <v>3.76</v>
      </c>
      <c r="Z49" s="59">
        <v>1.3</v>
      </c>
      <c r="AA49" s="59">
        <v>4.72</v>
      </c>
      <c r="AB49" s="59">
        <v>0.83</v>
      </c>
      <c r="AC49" s="59">
        <v>5.0999999999999996</v>
      </c>
      <c r="AD49" s="59">
        <v>1.0900000000000001</v>
      </c>
      <c r="AE49" s="59">
        <v>2.95</v>
      </c>
      <c r="AF49" s="59">
        <v>0.49</v>
      </c>
      <c r="AG49" s="59">
        <v>2.92</v>
      </c>
      <c r="AH49" s="59">
        <v>0.46</v>
      </c>
      <c r="AI49" s="59">
        <v>2.67</v>
      </c>
      <c r="AJ49" s="59">
        <v>0.62</v>
      </c>
      <c r="AK49" s="59">
        <v>0.14000000000000001</v>
      </c>
      <c r="AL49" s="59">
        <v>0.61</v>
      </c>
      <c r="AM49" s="59">
        <v>0.18</v>
      </c>
    </row>
    <row r="50" spans="1:39" ht="15.6">
      <c r="A50" s="50" t="s">
        <v>725</v>
      </c>
      <c r="B50" s="68">
        <v>105</v>
      </c>
      <c r="C50" s="68" t="s">
        <v>726</v>
      </c>
      <c r="D50" s="59">
        <v>51.14</v>
      </c>
      <c r="E50" s="59">
        <v>1.68</v>
      </c>
      <c r="F50" s="59">
        <v>353.9</v>
      </c>
      <c r="G50" s="59">
        <v>93.43</v>
      </c>
      <c r="H50" s="59">
        <v>0.21</v>
      </c>
      <c r="I50" s="59">
        <v>51.35</v>
      </c>
      <c r="J50" s="59">
        <v>66.47</v>
      </c>
      <c r="K50" s="59">
        <v>134.4</v>
      </c>
      <c r="L50" s="59">
        <v>93.31</v>
      </c>
      <c r="M50" s="59">
        <v>17.13</v>
      </c>
      <c r="N50" s="59">
        <v>3.77</v>
      </c>
      <c r="O50" s="59">
        <v>194.1</v>
      </c>
      <c r="P50" s="59">
        <v>37.32</v>
      </c>
      <c r="Q50" s="59">
        <v>225.5</v>
      </c>
      <c r="R50" s="59">
        <v>9.25</v>
      </c>
      <c r="S50" s="59">
        <v>0.04</v>
      </c>
      <c r="T50" s="59">
        <v>44.2</v>
      </c>
      <c r="U50" s="59">
        <v>8.6300000000000008</v>
      </c>
      <c r="V50" s="59">
        <v>20.04</v>
      </c>
      <c r="W50" s="59">
        <v>3.09</v>
      </c>
      <c r="X50" s="59">
        <v>15.03</v>
      </c>
      <c r="Y50" s="59">
        <v>4.25</v>
      </c>
      <c r="Z50" s="59">
        <v>1.46</v>
      </c>
      <c r="AA50" s="59">
        <v>5.23</v>
      </c>
      <c r="AB50" s="59">
        <v>0.88</v>
      </c>
      <c r="AC50" s="59">
        <v>5.4</v>
      </c>
      <c r="AD50" s="59">
        <v>1.1299999999999999</v>
      </c>
      <c r="AE50" s="59">
        <v>3.05</v>
      </c>
      <c r="AF50" s="59">
        <v>0.5</v>
      </c>
      <c r="AG50" s="59">
        <v>3.01</v>
      </c>
      <c r="AH50" s="59">
        <v>0.48</v>
      </c>
      <c r="AI50" s="59">
        <v>6.27</v>
      </c>
      <c r="AJ50" s="59">
        <v>0.62</v>
      </c>
      <c r="AK50" s="59">
        <v>0.13</v>
      </c>
      <c r="AL50" s="59">
        <v>1.23</v>
      </c>
      <c r="AM50" s="59">
        <v>0.18</v>
      </c>
    </row>
    <row r="51" spans="1:39" ht="16.2" thickBot="1">
      <c r="A51" s="173" t="s">
        <v>1324</v>
      </c>
      <c r="K51" s="171">
        <v>155.66386753471141</v>
      </c>
      <c r="L51" s="171">
        <v>102.89954511242956</v>
      </c>
      <c r="AK51" s="175">
        <v>0.60603301663709563</v>
      </c>
    </row>
    <row r="52" spans="1:39" ht="16.2" thickBot="1">
      <c r="A52" s="173" t="s">
        <v>1325</v>
      </c>
      <c r="K52" s="171">
        <v>153.75622461546533</v>
      </c>
      <c r="L52" s="171">
        <v>102.01952584490598</v>
      </c>
      <c r="AK52" s="175">
        <v>0.58572594286954871</v>
      </c>
    </row>
    <row r="53" spans="1:39" ht="16.2" thickBot="1">
      <c r="A53" s="173" t="s">
        <v>1326</v>
      </c>
      <c r="K53" s="171">
        <v>158.401217167901</v>
      </c>
      <c r="L53" s="171">
        <v>103.00910456291439</v>
      </c>
      <c r="AK53" s="175">
        <v>0.65661578005834165</v>
      </c>
    </row>
    <row r="54" spans="1:39" ht="16.2" thickBot="1">
      <c r="A54" s="173" t="s">
        <v>1327</v>
      </c>
      <c r="K54" s="171">
        <v>153.51332378685674</v>
      </c>
      <c r="L54" s="171">
        <v>101.27396220851836</v>
      </c>
      <c r="AK54" s="175">
        <v>0.72665322017711664</v>
      </c>
    </row>
    <row r="55" spans="1:39" ht="16.2" thickBot="1">
      <c r="A55" s="173" t="s">
        <v>1328</v>
      </c>
      <c r="K55" s="171">
        <v>157.91073376120491</v>
      </c>
      <c r="L55" s="171">
        <v>101.76435462018222</v>
      </c>
      <c r="AK55" s="175">
        <v>0.57085296456089163</v>
      </c>
    </row>
    <row r="56" spans="1:39" ht="16.2" thickBot="1">
      <c r="A56" s="173" t="s">
        <v>1329</v>
      </c>
      <c r="K56" s="171">
        <v>153.25933107680248</v>
      </c>
      <c r="L56" s="171">
        <v>101.73440473369754</v>
      </c>
      <c r="AK56" s="175">
        <v>0.58123969459415514</v>
      </c>
    </row>
    <row r="57" spans="1:39" ht="16.2" thickBot="1">
      <c r="A57" s="173" t="s">
        <v>1330</v>
      </c>
      <c r="K57" s="171">
        <v>152.5565080390117</v>
      </c>
      <c r="L57" s="171">
        <v>101.35248567484064</v>
      </c>
      <c r="AK57" s="175">
        <v>0.60303162663965371</v>
      </c>
    </row>
    <row r="58" spans="1:39" ht="16.2" thickBot="1">
      <c r="A58" s="173" t="s">
        <v>1331</v>
      </c>
      <c r="K58" s="171">
        <v>151.06230279245261</v>
      </c>
      <c r="L58" s="171">
        <v>99.555325770213983</v>
      </c>
      <c r="AK58" s="175">
        <v>0.60414215979643215</v>
      </c>
    </row>
    <row r="59" spans="1:39" ht="16.2" thickBot="1">
      <c r="A59" s="173" t="s">
        <v>1332</v>
      </c>
      <c r="K59" s="171">
        <v>149.56152857258891</v>
      </c>
      <c r="L59" s="171">
        <v>100.93085158697397</v>
      </c>
      <c r="AK59" s="175">
        <v>0.62718877454188049</v>
      </c>
    </row>
    <row r="60" spans="1:39" ht="16.2" thickBot="1">
      <c r="A60" s="173" t="s">
        <v>1333</v>
      </c>
      <c r="K60" s="171">
        <v>151.48851000526605</v>
      </c>
      <c r="L60" s="171">
        <v>101.46628267825648</v>
      </c>
      <c r="AK60" s="175">
        <v>0.6103509680084801</v>
      </c>
    </row>
    <row r="61" spans="1:39" ht="16.2" thickBot="1">
      <c r="A61" s="173" t="s">
        <v>1334</v>
      </c>
      <c r="K61" s="171">
        <v>148.72366390049086</v>
      </c>
      <c r="L61" s="171">
        <v>101.46970559015026</v>
      </c>
      <c r="AK61" s="175">
        <v>0.71463472672255413</v>
      </c>
    </row>
    <row r="62" spans="1:39" ht="16.2" thickBot="1">
      <c r="A62" s="173" t="s">
        <v>1335</v>
      </c>
      <c r="K62" s="171">
        <v>152.87650415682435</v>
      </c>
      <c r="L62" s="171">
        <v>99.466084332773406</v>
      </c>
      <c r="AK62" s="175">
        <v>0.56829492874445919</v>
      </c>
    </row>
    <row r="63" spans="1:39" ht="16.2" thickBot="1">
      <c r="A63" s="173" t="s">
        <v>1336</v>
      </c>
      <c r="K63" s="171">
        <v>157.92385563251787</v>
      </c>
      <c r="L63" s="171">
        <v>101.77015139701473</v>
      </c>
      <c r="AK63" s="175">
        <v>0.65132307455231619</v>
      </c>
    </row>
    <row r="64" spans="1:39" ht="16.2" thickBot="1">
      <c r="A64" s="173" t="s">
        <v>1337</v>
      </c>
      <c r="K64" s="171">
        <v>158.73969098572593</v>
      </c>
      <c r="L64" s="171">
        <v>101.87373615015284</v>
      </c>
      <c r="AK64" s="175">
        <v>0.66812284918778431</v>
      </c>
    </row>
    <row r="65" spans="1:37" ht="16.2" thickBot="1">
      <c r="A65" s="173" t="s">
        <v>1338</v>
      </c>
      <c r="K65" s="171">
        <v>155.17548760641463</v>
      </c>
      <c r="L65" s="171">
        <v>98.773854957083728</v>
      </c>
      <c r="AK65" s="175">
        <v>0.55726245367571392</v>
      </c>
    </row>
    <row r="66" spans="1:37" ht="16.2" thickBot="1">
      <c r="A66" s="173" t="s">
        <v>1339</v>
      </c>
      <c r="K66" s="171">
        <v>135.7468189403223</v>
      </c>
      <c r="L66" s="171">
        <v>97.372715399570325</v>
      </c>
      <c r="AK66" s="175">
        <v>0.57785564489048735</v>
      </c>
    </row>
    <row r="67" spans="1:37" ht="16.2" thickBot="1">
      <c r="A67" s="173" t="s">
        <v>1340</v>
      </c>
      <c r="K67" s="171">
        <v>155.36885897443216</v>
      </c>
      <c r="L67" s="171">
        <v>99.540269729613158</v>
      </c>
      <c r="AK67" s="175">
        <v>0.56386240028983958</v>
      </c>
    </row>
    <row r="68" spans="1:37" ht="16.2" thickBot="1">
      <c r="A68" s="173" t="s">
        <v>1341</v>
      </c>
      <c r="K68" s="171">
        <v>158.43344671905808</v>
      </c>
      <c r="L68" s="171">
        <v>101.43209747595606</v>
      </c>
      <c r="AK68" s="175">
        <v>0.6111738929277899</v>
      </c>
    </row>
    <row r="69" spans="1:37" ht="16.2" thickBot="1">
      <c r="A69" s="173" t="s">
        <v>1342</v>
      </c>
      <c r="K69" s="171">
        <v>167.99492592688546</v>
      </c>
      <c r="L69" s="171">
        <v>109.64454448684896</v>
      </c>
      <c r="AK69" s="175">
        <v>0.64445179539718356</v>
      </c>
    </row>
    <row r="70" spans="1:37" ht="16.2" thickBot="1">
      <c r="A70" s="173" t="s">
        <v>1343</v>
      </c>
      <c r="K70" s="171">
        <v>156.25490054079995</v>
      </c>
      <c r="L70" s="171">
        <v>101.08159985248739</v>
      </c>
      <c r="AK70" s="175">
        <v>0.56462199741899499</v>
      </c>
    </row>
    <row r="71" spans="1:37" ht="16.2" thickBot="1">
      <c r="A71" s="173" t="s">
        <v>1344</v>
      </c>
      <c r="K71" s="171">
        <v>156.72961994706273</v>
      </c>
      <c r="L71" s="171">
        <v>101.23751044496896</v>
      </c>
      <c r="AK71" s="175">
        <v>0.57583841997363139</v>
      </c>
    </row>
    <row r="72" spans="1:37" ht="16.2" thickBot="1">
      <c r="A72" s="173" t="s">
        <v>1345</v>
      </c>
      <c r="K72" s="171">
        <v>153.65307096496875</v>
      </c>
      <c r="L72" s="171">
        <v>106.13450889731041</v>
      </c>
      <c r="AK72" s="175">
        <v>0.79206819268826589</v>
      </c>
    </row>
    <row r="73" spans="1:37" ht="16.2" thickBot="1">
      <c r="A73" s="173" t="s">
        <v>1346</v>
      </c>
      <c r="K73" s="171">
        <v>151.00788883212655</v>
      </c>
      <c r="L73" s="171">
        <v>101.76817317311819</v>
      </c>
      <c r="AK73" s="175">
        <v>0.558063070433782</v>
      </c>
    </row>
    <row r="74" spans="1:37" ht="16.2" thickBot="1">
      <c r="A74" s="173" t="s">
        <v>1347</v>
      </c>
      <c r="K74" s="171">
        <v>155.0734462081771</v>
      </c>
      <c r="L74" s="171">
        <v>100.36580030048847</v>
      </c>
      <c r="AK74" s="175">
        <v>0.61311780652081027</v>
      </c>
    </row>
    <row r="75" spans="1:37" ht="16.2" thickBot="1">
      <c r="A75" s="173" t="s">
        <v>1348</v>
      </c>
      <c r="K75" s="171">
        <v>157.98851959065968</v>
      </c>
      <c r="L75" s="171">
        <v>101.82056412161</v>
      </c>
      <c r="AK75" s="175">
        <v>0.58459674943208784</v>
      </c>
    </row>
    <row r="76" spans="1:37" ht="16.2" thickBot="1">
      <c r="A76" s="173" t="s">
        <v>1349</v>
      </c>
      <c r="K76" s="171">
        <v>159.07432634749293</v>
      </c>
      <c r="L76" s="171">
        <v>102.2774373386024</v>
      </c>
      <c r="AK76" s="175">
        <v>0.57937739994368942</v>
      </c>
    </row>
    <row r="77" spans="1:37" ht="16.2" thickBot="1">
      <c r="A77" s="173" t="s">
        <v>1350</v>
      </c>
      <c r="K77" s="171">
        <v>155.40189840670922</v>
      </c>
      <c r="L77" s="171">
        <v>100.74588446826435</v>
      </c>
      <c r="AK77" s="175">
        <v>0.56947317866456626</v>
      </c>
    </row>
    <row r="78" spans="1:37" ht="16.2" thickBot="1">
      <c r="A78" s="173" t="s">
        <v>1351</v>
      </c>
      <c r="K78" s="171">
        <v>162.15675846126209</v>
      </c>
      <c r="L78" s="171">
        <v>102.96106821963647</v>
      </c>
      <c r="AK78" s="175">
        <v>0.58185246329230966</v>
      </c>
    </row>
    <row r="79" spans="1:37" ht="16.2" thickBot="1">
      <c r="A79" s="173" t="s">
        <v>1352</v>
      </c>
      <c r="K79" s="171">
        <v>157.46768828692751</v>
      </c>
      <c r="L79" s="171">
        <v>101.92988718844271</v>
      </c>
      <c r="AK79" s="175">
        <v>0.58083391998071299</v>
      </c>
    </row>
    <row r="80" spans="1:37" ht="16.2" thickBot="1">
      <c r="A80" s="173" t="s">
        <v>1353</v>
      </c>
      <c r="K80" s="171">
        <v>153.99288170230685</v>
      </c>
      <c r="L80" s="171">
        <v>104.69827775251372</v>
      </c>
      <c r="AK80" s="175">
        <v>0.73793324570487051</v>
      </c>
    </row>
    <row r="81" spans="1:37" ht="15" thickBot="1">
      <c r="A81" s="174" t="s">
        <v>1354</v>
      </c>
      <c r="K81" s="172">
        <v>153.32809876433677</v>
      </c>
      <c r="L81" s="172">
        <v>99.517184801305376</v>
      </c>
      <c r="AK81" s="176">
        <v>0.56816860297478911</v>
      </c>
    </row>
    <row r="82" spans="1:37" ht="16.2" thickBot="1">
      <c r="A82" s="174" t="s">
        <v>1354</v>
      </c>
      <c r="K82" s="172">
        <v>152.42490954931196</v>
      </c>
      <c r="L82" s="172">
        <v>99.414983864241435</v>
      </c>
      <c r="AK82" s="175">
        <v>0.56842125451412917</v>
      </c>
    </row>
    <row r="83" spans="1:37" ht="16.2" thickBot="1">
      <c r="A83" s="174" t="s">
        <v>1354</v>
      </c>
      <c r="K83" s="172">
        <v>155.66591852814679</v>
      </c>
      <c r="L83" s="172">
        <v>99.328489461733</v>
      </c>
      <c r="AK83" s="175">
        <v>0.55481229496372031</v>
      </c>
    </row>
    <row r="84" spans="1:37" ht="15" thickBot="1">
      <c r="A84" s="174" t="s">
        <v>1354</v>
      </c>
      <c r="K84" s="172">
        <v>154.68505668468248</v>
      </c>
      <c r="L84" s="172">
        <v>98.219220452434456</v>
      </c>
      <c r="AK84" s="176">
        <v>0.55971261238770753</v>
      </c>
    </row>
    <row r="85" spans="1:37" ht="15" thickBot="1">
      <c r="A85" s="174" t="s">
        <v>1354</v>
      </c>
      <c r="K85" s="172">
        <v>135.86101049891505</v>
      </c>
      <c r="L85" s="172">
        <v>96.985924126434995</v>
      </c>
      <c r="AK85" s="176">
        <v>0.58421790026543319</v>
      </c>
    </row>
    <row r="86" spans="1:37" ht="16.2" thickBot="1">
      <c r="A86" s="174" t="s">
        <v>1354</v>
      </c>
      <c r="K86" s="172">
        <v>135.63262738172955</v>
      </c>
      <c r="L86" s="172">
        <v>97.759506672705641</v>
      </c>
      <c r="AK86" s="175">
        <v>0.57149338951554152</v>
      </c>
    </row>
    <row r="87" spans="1:37" ht="16.2" thickBot="1">
      <c r="A87" s="174" t="s">
        <v>1354</v>
      </c>
      <c r="K87" s="172">
        <v>153.8744382723925</v>
      </c>
      <c r="L87" s="172">
        <v>99.975886848670712</v>
      </c>
      <c r="AK87" s="175">
        <v>0.61144273498876589</v>
      </c>
    </row>
    <row r="88" spans="1:37" ht="15" thickBot="1">
      <c r="A88" s="174" t="s">
        <v>1354</v>
      </c>
      <c r="K88" s="172">
        <v>156.27245414396174</v>
      </c>
      <c r="L88" s="172">
        <v>100.75571375230624</v>
      </c>
      <c r="AK88" s="176">
        <v>0.61479287805285465</v>
      </c>
    </row>
    <row r="89" spans="1:37" ht="15" thickBot="1">
      <c r="A89" s="174" t="s">
        <v>1354</v>
      </c>
      <c r="K89" s="172">
        <v>153.59640968069303</v>
      </c>
      <c r="L89" s="172">
        <v>105.2310689631245</v>
      </c>
      <c r="AK89" s="176">
        <v>0.73745637308954126</v>
      </c>
    </row>
    <row r="90" spans="1:37" ht="16.2" thickBot="1">
      <c r="A90" s="174" t="s">
        <v>1354</v>
      </c>
      <c r="K90" s="172">
        <v>154.38935372392066</v>
      </c>
      <c r="L90" s="172">
        <v>104.16548654190291</v>
      </c>
      <c r="AK90" s="175">
        <v>0.73841011832019976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6DC5-0F9F-E44E-8C37-E387D07972FE}">
  <dimension ref="A1:R58"/>
  <sheetViews>
    <sheetView topLeftCell="A37" zoomScale="82" workbookViewId="0">
      <selection activeCell="A51" sqref="A51"/>
    </sheetView>
  </sheetViews>
  <sheetFormatPr defaultColWidth="10.796875" defaultRowHeight="13.2"/>
  <cols>
    <col min="1" max="1" width="35.19921875" style="48" bestFit="1" customWidth="1"/>
    <col min="2" max="2" width="10.796875" style="48"/>
    <col min="3" max="3" width="13.19921875" style="48" customWidth="1"/>
    <col min="4" max="16384" width="10.796875" style="48"/>
  </cols>
  <sheetData>
    <row r="1" spans="1:18" s="63" customFormat="1" ht="14.4">
      <c r="A1" s="177" t="s">
        <v>540</v>
      </c>
      <c r="B1" s="177" t="s">
        <v>565</v>
      </c>
      <c r="C1" s="52" t="s">
        <v>627</v>
      </c>
      <c r="D1" s="52" t="s">
        <v>584</v>
      </c>
      <c r="E1" s="52" t="s">
        <v>585</v>
      </c>
      <c r="F1" s="52" t="s">
        <v>586</v>
      </c>
      <c r="G1" s="52" t="s">
        <v>567</v>
      </c>
      <c r="H1" s="52" t="s">
        <v>568</v>
      </c>
      <c r="I1" s="52" t="s">
        <v>376</v>
      </c>
      <c r="J1" s="52" t="s">
        <v>569</v>
      </c>
      <c r="K1" s="52" t="s">
        <v>587</v>
      </c>
      <c r="L1" s="52" t="s">
        <v>588</v>
      </c>
      <c r="M1" s="52" t="s">
        <v>589</v>
      </c>
      <c r="N1" s="52" t="s">
        <v>604</v>
      </c>
      <c r="O1" s="52" t="s">
        <v>570</v>
      </c>
      <c r="P1" s="52" t="s">
        <v>572</v>
      </c>
      <c r="Q1" s="177" t="s">
        <v>573</v>
      </c>
      <c r="R1" s="177" t="s">
        <v>574</v>
      </c>
    </row>
    <row r="2" spans="1:18" s="63" customFormat="1">
      <c r="A2" s="177"/>
      <c r="B2" s="177"/>
      <c r="C2" s="52"/>
      <c r="D2" s="52" t="s">
        <v>566</v>
      </c>
      <c r="E2" s="52" t="s">
        <v>566</v>
      </c>
      <c r="F2" s="52" t="s">
        <v>566</v>
      </c>
      <c r="G2" s="52" t="s">
        <v>566</v>
      </c>
      <c r="H2" s="52" t="s">
        <v>566</v>
      </c>
      <c r="I2" s="52" t="s">
        <v>566</v>
      </c>
      <c r="J2" s="52" t="s">
        <v>566</v>
      </c>
      <c r="K2" s="52" t="s">
        <v>566</v>
      </c>
      <c r="L2" s="52" t="s">
        <v>566</v>
      </c>
      <c r="M2" s="52" t="s">
        <v>566</v>
      </c>
      <c r="N2" s="52" t="s">
        <v>571</v>
      </c>
      <c r="O2" s="52" t="s">
        <v>571</v>
      </c>
      <c r="P2" s="52" t="s">
        <v>566</v>
      </c>
      <c r="Q2" s="177"/>
      <c r="R2" s="177"/>
    </row>
    <row r="3" spans="1:18" s="63" customFormat="1">
      <c r="A3" s="52" t="s">
        <v>623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>
      <c r="A4" s="50" t="s">
        <v>605</v>
      </c>
      <c r="B4" s="50">
        <v>1</v>
      </c>
      <c r="C4" s="50" t="s">
        <v>628</v>
      </c>
      <c r="D4" s="59">
        <v>49.77</v>
      </c>
      <c r="E4" s="59">
        <v>2.84</v>
      </c>
      <c r="F4" s="59">
        <v>13.41</v>
      </c>
      <c r="G4" s="59">
        <v>15.2</v>
      </c>
      <c r="H4" s="59">
        <v>0.23</v>
      </c>
      <c r="I4" s="59">
        <v>5.67</v>
      </c>
      <c r="J4" s="59">
        <v>10.26</v>
      </c>
      <c r="K4" s="59">
        <v>2.74</v>
      </c>
      <c r="L4" s="59">
        <v>0.43</v>
      </c>
      <c r="M4" s="59">
        <v>0.3</v>
      </c>
      <c r="N4" s="59">
        <v>99.1</v>
      </c>
      <c r="O4" s="59">
        <v>49.2</v>
      </c>
      <c r="P4" s="72">
        <v>100.01</v>
      </c>
      <c r="Q4" s="59">
        <v>-0.84099999999999997</v>
      </c>
      <c r="R4" s="59">
        <v>3.16</v>
      </c>
    </row>
    <row r="5" spans="1:18">
      <c r="A5" s="50" t="s">
        <v>606</v>
      </c>
      <c r="B5" s="50">
        <v>6</v>
      </c>
      <c r="C5" s="50" t="s">
        <v>628</v>
      </c>
      <c r="D5" s="59">
        <v>49.69</v>
      </c>
      <c r="E5" s="59">
        <v>2.85</v>
      </c>
      <c r="F5" s="59">
        <v>13.49</v>
      </c>
      <c r="G5" s="59">
        <v>15.26</v>
      </c>
      <c r="H5" s="59">
        <v>0.23</v>
      </c>
      <c r="I5" s="59">
        <v>5.63</v>
      </c>
      <c r="J5" s="59">
        <v>10.29</v>
      </c>
      <c r="K5" s="59">
        <v>2.71</v>
      </c>
      <c r="L5" s="59">
        <v>0.43</v>
      </c>
      <c r="M5" s="59">
        <v>0.28999999999999998</v>
      </c>
      <c r="N5" s="59">
        <v>97.2</v>
      </c>
      <c r="O5" s="59">
        <v>49.2</v>
      </c>
      <c r="P5" s="72">
        <v>100.02</v>
      </c>
      <c r="Q5" s="59">
        <v>-0.86599999999999999</v>
      </c>
      <c r="R5" s="59">
        <v>3.14</v>
      </c>
    </row>
    <row r="6" spans="1:18">
      <c r="A6" s="50" t="s">
        <v>607</v>
      </c>
      <c r="B6" s="50">
        <v>17</v>
      </c>
      <c r="C6" s="50" t="s">
        <v>628</v>
      </c>
      <c r="D6" s="59">
        <v>49.54</v>
      </c>
      <c r="E6" s="59">
        <v>2.77</v>
      </c>
      <c r="F6" s="59">
        <v>13.53</v>
      </c>
      <c r="G6" s="59">
        <v>15.08</v>
      </c>
      <c r="H6" s="59">
        <v>0.22</v>
      </c>
      <c r="I6" s="59">
        <v>5.65</v>
      </c>
      <c r="J6" s="59">
        <v>10.34</v>
      </c>
      <c r="K6" s="59">
        <v>2.7</v>
      </c>
      <c r="L6" s="59">
        <v>0.42</v>
      </c>
      <c r="M6" s="59">
        <v>0.28999999999999998</v>
      </c>
      <c r="N6" s="59">
        <v>104.1</v>
      </c>
      <c r="O6" s="59">
        <v>52</v>
      </c>
      <c r="P6" s="72">
        <v>100</v>
      </c>
      <c r="Q6" s="59">
        <v>-0.56699999999999995</v>
      </c>
      <c r="R6" s="59">
        <v>3.12</v>
      </c>
    </row>
    <row r="7" spans="1:18">
      <c r="A7" s="50" t="s">
        <v>608</v>
      </c>
      <c r="B7" s="50">
        <v>17</v>
      </c>
      <c r="C7" s="50" t="s">
        <v>629</v>
      </c>
      <c r="D7" s="59">
        <v>49.67</v>
      </c>
      <c r="E7" s="59">
        <v>2.84</v>
      </c>
      <c r="F7" s="59">
        <v>13.44</v>
      </c>
      <c r="G7" s="59">
        <v>15.22</v>
      </c>
      <c r="H7" s="59">
        <v>0.23</v>
      </c>
      <c r="I7" s="59">
        <v>5.67</v>
      </c>
      <c r="J7" s="59">
        <v>10.36</v>
      </c>
      <c r="K7" s="59">
        <v>2.72</v>
      </c>
      <c r="L7" s="59">
        <v>0.42</v>
      </c>
      <c r="M7" s="59">
        <v>0.28999999999999998</v>
      </c>
      <c r="N7" s="59">
        <v>101.4</v>
      </c>
      <c r="O7" s="59">
        <v>55.1</v>
      </c>
      <c r="P7" s="72">
        <v>100.01</v>
      </c>
      <c r="Q7" s="59">
        <v>-0.86</v>
      </c>
      <c r="R7" s="59">
        <v>3.15</v>
      </c>
    </row>
    <row r="8" spans="1:18">
      <c r="A8" s="50" t="s">
        <v>609</v>
      </c>
      <c r="B8" s="50">
        <v>31</v>
      </c>
      <c r="C8" s="60" t="s">
        <v>628</v>
      </c>
      <c r="D8" s="59">
        <v>49.75</v>
      </c>
      <c r="E8" s="59">
        <v>2.85</v>
      </c>
      <c r="F8" s="59">
        <v>13.39</v>
      </c>
      <c r="G8" s="59">
        <v>15.29</v>
      </c>
      <c r="H8" s="59">
        <v>0.23</v>
      </c>
      <c r="I8" s="59">
        <v>5.63</v>
      </c>
      <c r="J8" s="59">
        <v>10.26</v>
      </c>
      <c r="K8" s="59">
        <v>2.71</v>
      </c>
      <c r="L8" s="59">
        <v>0.43</v>
      </c>
      <c r="M8" s="59">
        <v>0.28999999999999998</v>
      </c>
      <c r="N8" s="59">
        <v>98.3</v>
      </c>
      <c r="O8" s="59">
        <v>54.9</v>
      </c>
      <c r="P8" s="72">
        <v>100.01</v>
      </c>
      <c r="Q8" s="59">
        <v>-0.84399999999999997</v>
      </c>
      <c r="R8" s="59">
        <v>3.14</v>
      </c>
    </row>
    <row r="9" spans="1:18">
      <c r="A9" s="50" t="s">
        <v>610</v>
      </c>
      <c r="B9" s="50">
        <v>34</v>
      </c>
      <c r="C9" s="50" t="s">
        <v>629</v>
      </c>
      <c r="D9" s="59">
        <v>49.49</v>
      </c>
      <c r="E9" s="59">
        <v>2.86</v>
      </c>
      <c r="F9" s="59">
        <v>13.49</v>
      </c>
      <c r="G9" s="59">
        <v>15.33</v>
      </c>
      <c r="H9" s="59">
        <v>0.23</v>
      </c>
      <c r="I9" s="59">
        <v>5.58</v>
      </c>
      <c r="J9" s="59">
        <v>10.25</v>
      </c>
      <c r="K9" s="59">
        <v>2.62</v>
      </c>
      <c r="L9" s="59">
        <v>0.43</v>
      </c>
      <c r="M9" s="59">
        <v>0.3</v>
      </c>
      <c r="N9" s="59">
        <v>100.1</v>
      </c>
      <c r="O9" s="59">
        <v>50.6</v>
      </c>
      <c r="P9" s="72">
        <v>100.01</v>
      </c>
      <c r="Q9" s="59">
        <v>-0.56799999999999995</v>
      </c>
      <c r="R9" s="59">
        <v>3.04</v>
      </c>
    </row>
    <row r="10" spans="1:18">
      <c r="A10" s="50" t="s">
        <v>611</v>
      </c>
      <c r="B10" s="50">
        <v>51</v>
      </c>
      <c r="C10" s="50" t="s">
        <v>629</v>
      </c>
      <c r="D10" s="59">
        <v>49.42</v>
      </c>
      <c r="E10" s="59">
        <v>2.82</v>
      </c>
      <c r="F10" s="59">
        <v>13.48</v>
      </c>
      <c r="G10" s="59">
        <v>15.2</v>
      </c>
      <c r="H10" s="59">
        <v>0.23</v>
      </c>
      <c r="I10" s="59">
        <v>5.68</v>
      </c>
      <c r="J10" s="59">
        <v>10.3</v>
      </c>
      <c r="K10" s="59">
        <v>2.65</v>
      </c>
      <c r="L10" s="59">
        <v>0.42</v>
      </c>
      <c r="M10" s="59">
        <v>0.28999999999999998</v>
      </c>
      <c r="N10" s="59">
        <v>109</v>
      </c>
      <c r="O10" s="59">
        <v>52.7</v>
      </c>
      <c r="P10" s="72">
        <v>100</v>
      </c>
      <c r="Q10" s="59">
        <v>-0.496</v>
      </c>
      <c r="R10" s="59">
        <v>3.07</v>
      </c>
    </row>
    <row r="11" spans="1:18">
      <c r="A11" s="50" t="s">
        <v>626</v>
      </c>
      <c r="B11" s="50">
        <v>78</v>
      </c>
      <c r="C11" s="60" t="s">
        <v>628</v>
      </c>
      <c r="D11" s="59">
        <v>49.69</v>
      </c>
      <c r="E11" s="59">
        <v>2.77</v>
      </c>
      <c r="F11" s="59">
        <v>13.77</v>
      </c>
      <c r="G11" s="59">
        <v>14.93</v>
      </c>
      <c r="H11" s="59">
        <v>0.22</v>
      </c>
      <c r="I11" s="59">
        <v>5.64</v>
      </c>
      <c r="J11" s="59">
        <v>10.37</v>
      </c>
      <c r="K11" s="59">
        <v>2.7</v>
      </c>
      <c r="L11" s="59">
        <v>0.42</v>
      </c>
      <c r="M11" s="59">
        <v>0.28999999999999998</v>
      </c>
      <c r="N11" s="59">
        <v>111.8</v>
      </c>
      <c r="O11" s="59">
        <v>52.9</v>
      </c>
      <c r="P11" s="72">
        <v>100</v>
      </c>
      <c r="Q11" s="59">
        <v>-0.82</v>
      </c>
      <c r="R11" s="59">
        <v>3.12</v>
      </c>
    </row>
    <row r="12" spans="1:18">
      <c r="A12" s="50" t="s">
        <v>624</v>
      </c>
      <c r="B12" s="50">
        <v>80</v>
      </c>
      <c r="C12" s="60" t="s">
        <v>628</v>
      </c>
      <c r="D12" s="59">
        <v>49.63</v>
      </c>
      <c r="E12" s="59">
        <v>2.78</v>
      </c>
      <c r="F12" s="59">
        <v>13.71</v>
      </c>
      <c r="G12" s="59">
        <v>14.96</v>
      </c>
      <c r="H12" s="59">
        <v>0.22</v>
      </c>
      <c r="I12" s="59">
        <v>5.63</v>
      </c>
      <c r="J12" s="59">
        <v>10.41</v>
      </c>
      <c r="K12" s="59">
        <v>2.69</v>
      </c>
      <c r="L12" s="59">
        <v>0.42</v>
      </c>
      <c r="M12" s="59">
        <v>0.28999999999999998</v>
      </c>
      <c r="N12" s="59">
        <v>113.2</v>
      </c>
      <c r="O12" s="59">
        <v>54.7</v>
      </c>
      <c r="P12" s="72">
        <v>100.01</v>
      </c>
      <c r="Q12" s="59">
        <v>-0.753</v>
      </c>
      <c r="R12" s="59">
        <v>3.11</v>
      </c>
    </row>
    <row r="13" spans="1:18">
      <c r="A13" s="50" t="s">
        <v>625</v>
      </c>
      <c r="B13" s="49">
        <v>84</v>
      </c>
      <c r="C13" s="60" t="s">
        <v>628</v>
      </c>
      <c r="D13" s="59">
        <v>49.78</v>
      </c>
      <c r="E13" s="59">
        <v>2.76</v>
      </c>
      <c r="F13" s="59">
        <v>13.62</v>
      </c>
      <c r="G13" s="59">
        <v>14.89</v>
      </c>
      <c r="H13" s="59">
        <v>0.22</v>
      </c>
      <c r="I13" s="59">
        <v>5.63</v>
      </c>
      <c r="J13" s="59">
        <v>10.38</v>
      </c>
      <c r="K13" s="59">
        <v>2.69</v>
      </c>
      <c r="L13" s="59">
        <v>0.42</v>
      </c>
      <c r="M13" s="59">
        <v>0.28999999999999998</v>
      </c>
      <c r="N13" s="59">
        <v>115.4</v>
      </c>
      <c r="O13" s="59">
        <v>54.4</v>
      </c>
      <c r="P13" s="72">
        <v>100.01</v>
      </c>
      <c r="Q13" s="59">
        <v>-0.68</v>
      </c>
      <c r="R13" s="59">
        <v>3.11</v>
      </c>
    </row>
    <row r="14" spans="1:18">
      <c r="A14" s="50" t="s">
        <v>613</v>
      </c>
      <c r="B14" s="50">
        <v>84</v>
      </c>
      <c r="C14" s="60" t="s">
        <v>628</v>
      </c>
      <c r="D14" s="59">
        <v>49.59</v>
      </c>
      <c r="E14" s="59">
        <v>2.78</v>
      </c>
      <c r="F14" s="59">
        <v>13.77</v>
      </c>
      <c r="G14" s="59">
        <v>14.96</v>
      </c>
      <c r="H14" s="59">
        <v>0.22</v>
      </c>
      <c r="I14" s="59">
        <v>5.58</v>
      </c>
      <c r="J14" s="59">
        <v>10.31</v>
      </c>
      <c r="K14" s="59">
        <v>2.59</v>
      </c>
      <c r="L14" s="59">
        <v>0.43</v>
      </c>
      <c r="M14" s="59">
        <v>0.28999999999999998</v>
      </c>
      <c r="N14" s="59">
        <v>112.8</v>
      </c>
      <c r="O14" s="59">
        <v>49.7</v>
      </c>
      <c r="P14" s="72">
        <v>100.01</v>
      </c>
      <c r="Q14" s="59">
        <v>-0.52300000000000002</v>
      </c>
      <c r="R14" s="59">
        <v>3.02</v>
      </c>
    </row>
    <row r="15" spans="1:18">
      <c r="A15" s="50" t="s">
        <v>614</v>
      </c>
      <c r="B15" s="50">
        <v>91</v>
      </c>
      <c r="C15" s="60" t="s">
        <v>628</v>
      </c>
      <c r="D15" s="59">
        <v>49.48</v>
      </c>
      <c r="E15" s="59">
        <v>2.84</v>
      </c>
      <c r="F15" s="59">
        <v>13.65</v>
      </c>
      <c r="G15" s="59">
        <v>15.25</v>
      </c>
      <c r="H15" s="59">
        <v>0.23</v>
      </c>
      <c r="I15" s="59">
        <v>5.63</v>
      </c>
      <c r="J15" s="59">
        <v>10.31</v>
      </c>
      <c r="K15" s="59">
        <v>2.72</v>
      </c>
      <c r="L15" s="59">
        <v>0.42</v>
      </c>
      <c r="M15" s="59">
        <v>0.28999999999999998</v>
      </c>
      <c r="N15" s="59">
        <v>103.5</v>
      </c>
      <c r="O15" s="59">
        <v>51</v>
      </c>
      <c r="P15" s="72">
        <v>100.02</v>
      </c>
      <c r="Q15" s="59">
        <v>-0.81699999999999995</v>
      </c>
      <c r="R15" s="59">
        <v>3.14</v>
      </c>
    </row>
    <row r="16" spans="1:18">
      <c r="A16" s="50" t="s">
        <v>615</v>
      </c>
      <c r="B16" s="50">
        <v>94</v>
      </c>
      <c r="C16" s="60" t="s">
        <v>628</v>
      </c>
      <c r="D16" s="59">
        <v>49.75</v>
      </c>
      <c r="E16" s="59">
        <v>2.82</v>
      </c>
      <c r="F16" s="59">
        <v>13.54</v>
      </c>
      <c r="G16" s="59">
        <v>15.08</v>
      </c>
      <c r="H16" s="59">
        <v>0.22</v>
      </c>
      <c r="I16" s="59">
        <v>5.62</v>
      </c>
      <c r="J16" s="59">
        <v>10.27</v>
      </c>
      <c r="K16" s="59">
        <v>2.72</v>
      </c>
      <c r="L16" s="59">
        <v>0.42</v>
      </c>
      <c r="M16" s="59">
        <v>0.3</v>
      </c>
      <c r="N16" s="59">
        <v>102.3</v>
      </c>
      <c r="O16" s="59">
        <v>51</v>
      </c>
      <c r="P16" s="72">
        <v>100.01</v>
      </c>
      <c r="Q16" s="59">
        <v>-0.75700000000000001</v>
      </c>
      <c r="R16" s="59">
        <v>3.15</v>
      </c>
    </row>
    <row r="17" spans="1:18">
      <c r="A17" s="50" t="s">
        <v>616</v>
      </c>
      <c r="B17" s="50">
        <v>97</v>
      </c>
      <c r="C17" s="60" t="s">
        <v>628</v>
      </c>
      <c r="D17" s="59">
        <v>49.7</v>
      </c>
      <c r="E17" s="59">
        <v>2.81</v>
      </c>
      <c r="F17" s="59">
        <v>13.58</v>
      </c>
      <c r="G17" s="59">
        <v>15.04</v>
      </c>
      <c r="H17" s="59">
        <v>0.22</v>
      </c>
      <c r="I17" s="59">
        <v>5.58</v>
      </c>
      <c r="J17" s="59">
        <v>10.210000000000001</v>
      </c>
      <c r="K17" s="59">
        <v>2.71</v>
      </c>
      <c r="L17" s="59">
        <v>0.42</v>
      </c>
      <c r="M17" s="59">
        <v>0.28999999999999998</v>
      </c>
      <c r="N17" s="59">
        <v>99.6</v>
      </c>
      <c r="O17" s="59">
        <v>48.1</v>
      </c>
      <c r="P17" s="72">
        <v>100</v>
      </c>
      <c r="Q17" s="59">
        <v>-0.58399999999999996</v>
      </c>
      <c r="R17" s="59">
        <v>3.14</v>
      </c>
    </row>
    <row r="18" spans="1:18">
      <c r="A18" s="50" t="s">
        <v>617</v>
      </c>
      <c r="B18" s="50">
        <v>98</v>
      </c>
      <c r="C18" s="50" t="s">
        <v>629</v>
      </c>
      <c r="D18" s="59">
        <v>49.73</v>
      </c>
      <c r="E18" s="59">
        <v>2.75</v>
      </c>
      <c r="F18" s="59">
        <v>13.77</v>
      </c>
      <c r="G18" s="59">
        <v>14.91</v>
      </c>
      <c r="H18" s="59">
        <v>0.22</v>
      </c>
      <c r="I18" s="59">
        <v>5.58</v>
      </c>
      <c r="J18" s="59">
        <v>10.4</v>
      </c>
      <c r="K18" s="59">
        <v>2.4700000000000002</v>
      </c>
      <c r="L18" s="59">
        <v>0.41</v>
      </c>
      <c r="M18" s="59">
        <v>0.28999999999999998</v>
      </c>
      <c r="N18" s="59">
        <v>111.9</v>
      </c>
      <c r="O18" s="59">
        <v>54.9</v>
      </c>
      <c r="P18" s="72">
        <v>100.01</v>
      </c>
      <c r="Q18" s="59">
        <v>-0.53100000000000003</v>
      </c>
      <c r="R18" s="59">
        <v>2.88</v>
      </c>
    </row>
    <row r="19" spans="1:18">
      <c r="A19" s="50" t="s">
        <v>618</v>
      </c>
      <c r="B19" s="50">
        <v>110</v>
      </c>
      <c r="C19" s="50" t="s">
        <v>629</v>
      </c>
      <c r="D19" s="59">
        <v>49.63</v>
      </c>
      <c r="E19" s="59">
        <v>2.72</v>
      </c>
      <c r="F19" s="59">
        <v>13.98</v>
      </c>
      <c r="G19" s="59">
        <v>14.75</v>
      </c>
      <c r="H19" s="59">
        <v>0.22</v>
      </c>
      <c r="I19" s="59">
        <v>5.63</v>
      </c>
      <c r="J19" s="59">
        <v>10.53</v>
      </c>
      <c r="K19" s="59">
        <v>2.64</v>
      </c>
      <c r="L19" s="59">
        <v>0.42</v>
      </c>
      <c r="M19" s="59">
        <v>0.28000000000000003</v>
      </c>
      <c r="N19" s="59">
        <v>111.7</v>
      </c>
      <c r="O19" s="59">
        <v>54.8</v>
      </c>
      <c r="P19" s="72">
        <v>100.01</v>
      </c>
      <c r="Q19" s="59">
        <v>-0.81200000000000006</v>
      </c>
      <c r="R19" s="59">
        <v>3.06</v>
      </c>
    </row>
    <row r="20" spans="1:18">
      <c r="A20" s="50" t="s">
        <v>619</v>
      </c>
      <c r="B20" s="50">
        <v>138</v>
      </c>
      <c r="C20" s="50" t="s">
        <v>629</v>
      </c>
      <c r="D20" s="59">
        <v>49.45</v>
      </c>
      <c r="E20" s="59">
        <v>2.83</v>
      </c>
      <c r="F20" s="59">
        <v>13.57</v>
      </c>
      <c r="G20" s="59">
        <v>15.22</v>
      </c>
      <c r="H20" s="59">
        <v>0.23</v>
      </c>
      <c r="I20" s="59">
        <v>5.56</v>
      </c>
      <c r="J20" s="59">
        <v>10.23</v>
      </c>
      <c r="K20" s="59">
        <v>2.58</v>
      </c>
      <c r="L20" s="59">
        <v>0.41</v>
      </c>
      <c r="M20" s="59">
        <v>0.28999999999999998</v>
      </c>
      <c r="N20" s="59">
        <v>101.2</v>
      </c>
      <c r="O20" s="59">
        <v>54.1</v>
      </c>
      <c r="P20" s="72">
        <v>100.01</v>
      </c>
      <c r="Q20" s="59">
        <v>-0.38900000000000001</v>
      </c>
      <c r="R20" s="59">
        <v>2.99</v>
      </c>
    </row>
    <row r="21" spans="1:18">
      <c r="A21" s="50" t="s">
        <v>620</v>
      </c>
      <c r="B21" s="50">
        <v>140</v>
      </c>
      <c r="C21" s="50" t="s">
        <v>629</v>
      </c>
      <c r="D21" s="59">
        <v>50.05</v>
      </c>
      <c r="E21" s="59">
        <v>2.79</v>
      </c>
      <c r="F21" s="59">
        <v>13.33</v>
      </c>
      <c r="G21" s="59">
        <v>15.03</v>
      </c>
      <c r="H21" s="59">
        <v>0.22</v>
      </c>
      <c r="I21" s="59">
        <v>5.57</v>
      </c>
      <c r="J21" s="59">
        <v>10.23</v>
      </c>
      <c r="K21" s="59">
        <v>2.67</v>
      </c>
      <c r="L21" s="59">
        <v>0.42</v>
      </c>
      <c r="M21" s="59">
        <v>0.28999999999999998</v>
      </c>
      <c r="N21" s="59">
        <v>98.7</v>
      </c>
      <c r="O21" s="59">
        <v>52.6</v>
      </c>
      <c r="P21" s="72">
        <v>100.01</v>
      </c>
      <c r="Q21" s="59">
        <v>-0.60499999999999998</v>
      </c>
      <c r="R21" s="59">
        <v>3.09</v>
      </c>
    </row>
    <row r="22" spans="1:18">
      <c r="A22" s="50" t="s">
        <v>621</v>
      </c>
      <c r="B22" s="59" t="s">
        <v>622</v>
      </c>
      <c r="C22" s="61" t="s">
        <v>630</v>
      </c>
      <c r="D22" s="59" t="s">
        <v>552</v>
      </c>
      <c r="E22" s="59" t="s">
        <v>552</v>
      </c>
      <c r="F22" s="59" t="s">
        <v>552</v>
      </c>
      <c r="G22" s="59" t="s">
        <v>552</v>
      </c>
      <c r="H22" s="59" t="s">
        <v>552</v>
      </c>
      <c r="I22" s="59" t="s">
        <v>552</v>
      </c>
      <c r="J22" s="59" t="s">
        <v>552</v>
      </c>
      <c r="K22" s="59" t="s">
        <v>552</v>
      </c>
      <c r="L22" s="59" t="s">
        <v>552</v>
      </c>
      <c r="M22" s="59" t="s">
        <v>552</v>
      </c>
      <c r="N22" s="59" t="s">
        <v>552</v>
      </c>
      <c r="O22" s="59" t="s">
        <v>552</v>
      </c>
      <c r="P22" s="59" t="s">
        <v>552</v>
      </c>
      <c r="Q22" s="59" t="s">
        <v>552</v>
      </c>
      <c r="R22" s="59" t="s">
        <v>552</v>
      </c>
    </row>
    <row r="23" spans="1:18">
      <c r="A23" s="52" t="s">
        <v>631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18">
      <c r="A24" s="62" t="s">
        <v>633</v>
      </c>
      <c r="B24" s="50">
        <v>54</v>
      </c>
      <c r="D24" s="59">
        <v>49.78</v>
      </c>
      <c r="E24" s="59">
        <v>2.86</v>
      </c>
      <c r="F24" s="59">
        <v>13.36</v>
      </c>
      <c r="G24" s="59">
        <v>15.25</v>
      </c>
      <c r="H24" s="59">
        <v>0.23</v>
      </c>
      <c r="I24" s="59">
        <v>5.57</v>
      </c>
      <c r="J24" s="59">
        <v>10.28</v>
      </c>
      <c r="K24" s="59">
        <v>2.59</v>
      </c>
      <c r="L24" s="59">
        <v>0.43</v>
      </c>
      <c r="M24" s="59">
        <v>0.28999999999999998</v>
      </c>
      <c r="N24" s="59">
        <v>98.2</v>
      </c>
      <c r="O24" s="59">
        <v>53.2</v>
      </c>
      <c r="P24" s="72">
        <v>100</v>
      </c>
      <c r="Q24" s="59">
        <v>-0.65</v>
      </c>
      <c r="R24" s="59">
        <v>3.02</v>
      </c>
    </row>
    <row r="25" spans="1:18">
      <c r="A25" s="50" t="s">
        <v>632</v>
      </c>
      <c r="B25" s="50">
        <v>91</v>
      </c>
      <c r="D25" s="59">
        <v>49.75</v>
      </c>
      <c r="E25" s="59">
        <v>2.82</v>
      </c>
      <c r="F25" s="59">
        <v>13.45</v>
      </c>
      <c r="G25" s="59">
        <v>15.21</v>
      </c>
      <c r="H25" s="59">
        <v>0.23</v>
      </c>
      <c r="I25" s="59">
        <v>5.62</v>
      </c>
      <c r="J25" s="59">
        <v>10.32</v>
      </c>
      <c r="K25" s="59">
        <v>2.66</v>
      </c>
      <c r="L25" s="59">
        <v>0.42</v>
      </c>
      <c r="M25" s="59">
        <v>0.28999999999999998</v>
      </c>
      <c r="N25" s="59">
        <v>104.4</v>
      </c>
      <c r="O25" s="59">
        <v>51.4</v>
      </c>
      <c r="P25" s="72">
        <v>100.01</v>
      </c>
      <c r="Q25" s="59">
        <v>-0.77700000000000002</v>
      </c>
      <c r="R25" s="59">
        <v>3.09</v>
      </c>
    </row>
    <row r="26" spans="1:18" s="63" customFormat="1">
      <c r="A26" s="63" t="s">
        <v>637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3"/>
      <c r="Q26" s="67"/>
      <c r="R26" s="67"/>
    </row>
    <row r="27" spans="1:18" s="65" customFormat="1">
      <c r="A27" s="50" t="s">
        <v>161</v>
      </c>
      <c r="B27" s="50">
        <v>4</v>
      </c>
      <c r="D27" s="59">
        <v>49.42</v>
      </c>
      <c r="E27" s="59">
        <v>2.85</v>
      </c>
      <c r="F27" s="59">
        <v>13.19</v>
      </c>
      <c r="G27" s="59">
        <v>15.31</v>
      </c>
      <c r="H27" s="59">
        <v>0.23</v>
      </c>
      <c r="I27" s="59">
        <v>5.67</v>
      </c>
      <c r="J27" s="59">
        <v>10.220000000000001</v>
      </c>
      <c r="K27" s="59">
        <v>2.67</v>
      </c>
      <c r="L27" s="59">
        <v>0.42</v>
      </c>
      <c r="M27" s="59">
        <v>0.3</v>
      </c>
      <c r="N27" s="59">
        <v>101.6</v>
      </c>
      <c r="O27" s="59">
        <v>55.13</v>
      </c>
      <c r="P27" s="72">
        <v>100</v>
      </c>
      <c r="Q27" s="59">
        <v>-0.28699999999999998</v>
      </c>
      <c r="R27" s="59">
        <v>3.09</v>
      </c>
    </row>
    <row r="28" spans="1:18" s="65" customFormat="1">
      <c r="A28" s="50" t="s">
        <v>156</v>
      </c>
      <c r="B28" s="50">
        <v>4</v>
      </c>
      <c r="D28" s="59">
        <v>49.63</v>
      </c>
      <c r="E28" s="59">
        <v>2.86</v>
      </c>
      <c r="F28" s="59">
        <v>13.48</v>
      </c>
      <c r="G28" s="59">
        <v>15.34</v>
      </c>
      <c r="H28" s="59">
        <v>0.23</v>
      </c>
      <c r="I28" s="59">
        <v>5.7</v>
      </c>
      <c r="J28" s="59">
        <v>10.38</v>
      </c>
      <c r="K28" s="59">
        <v>2.73</v>
      </c>
      <c r="L28" s="59">
        <v>0.43</v>
      </c>
      <c r="M28" s="59">
        <v>0.3</v>
      </c>
      <c r="N28" s="59">
        <v>101.6</v>
      </c>
      <c r="O28" s="59">
        <v>50.74</v>
      </c>
      <c r="P28" s="72">
        <v>100.01</v>
      </c>
      <c r="Q28" s="59">
        <v>-1.077</v>
      </c>
      <c r="R28" s="59">
        <v>3.16</v>
      </c>
    </row>
    <row r="29" spans="1:18" s="65" customFormat="1">
      <c r="A29" s="50" t="s">
        <v>159</v>
      </c>
      <c r="B29" s="50">
        <v>4</v>
      </c>
      <c r="D29" s="59">
        <v>49.67</v>
      </c>
      <c r="E29" s="59">
        <v>2.82</v>
      </c>
      <c r="F29" s="59">
        <v>13.36</v>
      </c>
      <c r="G29" s="59">
        <v>15.09</v>
      </c>
      <c r="H29" s="59">
        <v>0.22</v>
      </c>
      <c r="I29" s="59">
        <v>5.6</v>
      </c>
      <c r="J29" s="59">
        <v>10.31</v>
      </c>
      <c r="K29" s="59">
        <v>2.64</v>
      </c>
      <c r="L29" s="59">
        <v>0.42</v>
      </c>
      <c r="M29" s="59">
        <v>0.28999999999999998</v>
      </c>
      <c r="N29" s="59">
        <v>105.7</v>
      </c>
      <c r="O29" s="59">
        <v>51.46</v>
      </c>
      <c r="P29" s="72">
        <v>100</v>
      </c>
      <c r="Q29" s="59">
        <v>-0.439</v>
      </c>
      <c r="R29" s="59">
        <v>3.06</v>
      </c>
    </row>
    <row r="30" spans="1:18" s="65" customFormat="1">
      <c r="A30" s="50" t="s">
        <v>151</v>
      </c>
      <c r="B30" s="50">
        <v>6</v>
      </c>
      <c r="D30" s="59">
        <v>49.67</v>
      </c>
      <c r="E30" s="59">
        <v>2.76</v>
      </c>
      <c r="F30" s="59">
        <v>13.61</v>
      </c>
      <c r="G30" s="59">
        <v>14.93</v>
      </c>
      <c r="H30" s="59">
        <v>0.22</v>
      </c>
      <c r="I30" s="59">
        <v>5.69</v>
      </c>
      <c r="J30" s="59">
        <v>10.39</v>
      </c>
      <c r="K30" s="59">
        <v>2.69</v>
      </c>
      <c r="L30" s="59">
        <v>0.42</v>
      </c>
      <c r="M30" s="59">
        <v>0.28999999999999998</v>
      </c>
      <c r="N30" s="59">
        <v>112.8</v>
      </c>
      <c r="O30" s="59">
        <v>58.84</v>
      </c>
      <c r="P30" s="72">
        <v>100.01</v>
      </c>
      <c r="Q30" s="59">
        <v>-0.66600000000000004</v>
      </c>
      <c r="R30" s="59">
        <v>3.11</v>
      </c>
    </row>
    <row r="31" spans="1:18" s="65" customFormat="1">
      <c r="A31" s="50" t="s">
        <v>162</v>
      </c>
      <c r="B31" s="50">
        <v>10</v>
      </c>
      <c r="D31" s="59">
        <v>49.75</v>
      </c>
      <c r="E31" s="59">
        <v>2.83</v>
      </c>
      <c r="F31" s="59">
        <v>13.34</v>
      </c>
      <c r="G31" s="59">
        <v>15.17</v>
      </c>
      <c r="H31" s="59">
        <v>0.22</v>
      </c>
      <c r="I31" s="59">
        <v>5.61</v>
      </c>
      <c r="J31" s="59">
        <v>10.26</v>
      </c>
      <c r="K31" s="59">
        <v>2.72</v>
      </c>
      <c r="L31" s="59">
        <v>0.43</v>
      </c>
      <c r="M31" s="59">
        <v>0.28999999999999998</v>
      </c>
      <c r="N31" s="59">
        <v>111</v>
      </c>
      <c r="O31" s="59">
        <v>54.27</v>
      </c>
      <c r="P31" s="72">
        <v>100</v>
      </c>
      <c r="Q31" s="59">
        <v>-0.63500000000000001</v>
      </c>
      <c r="R31" s="59">
        <v>3.14</v>
      </c>
    </row>
    <row r="32" spans="1:18" s="65" customFormat="1">
      <c r="A32" s="50" t="s">
        <v>164</v>
      </c>
      <c r="B32" s="50">
        <v>54</v>
      </c>
      <c r="D32" s="59">
        <v>49.7</v>
      </c>
      <c r="E32" s="59">
        <v>2.8</v>
      </c>
      <c r="F32" s="59">
        <v>13.55</v>
      </c>
      <c r="G32" s="59">
        <v>14.99</v>
      </c>
      <c r="H32" s="59">
        <v>0.22</v>
      </c>
      <c r="I32" s="59">
        <v>5.61</v>
      </c>
      <c r="J32" s="59">
        <v>10.41</v>
      </c>
      <c r="K32" s="59">
        <v>2.71</v>
      </c>
      <c r="L32" s="59">
        <v>0.42</v>
      </c>
      <c r="M32" s="59">
        <v>0.28999999999999998</v>
      </c>
      <c r="N32" s="59">
        <v>107.2</v>
      </c>
      <c r="O32" s="59">
        <v>50.76</v>
      </c>
      <c r="P32" s="74">
        <v>100</v>
      </c>
      <c r="Q32" s="59">
        <v>-0.71199999999999997</v>
      </c>
      <c r="R32" s="59">
        <v>3.13</v>
      </c>
    </row>
    <row r="33" spans="1:18" s="65" customFormat="1">
      <c r="A33" s="50" t="s">
        <v>641</v>
      </c>
      <c r="B33" s="50">
        <v>58</v>
      </c>
      <c r="D33" s="68" t="s">
        <v>552</v>
      </c>
      <c r="E33" s="68" t="s">
        <v>552</v>
      </c>
      <c r="F33" s="68" t="s">
        <v>552</v>
      </c>
      <c r="G33" s="68" t="s">
        <v>552</v>
      </c>
      <c r="H33" s="68" t="s">
        <v>552</v>
      </c>
      <c r="I33" s="68" t="s">
        <v>552</v>
      </c>
      <c r="J33" s="68" t="s">
        <v>552</v>
      </c>
      <c r="K33" s="68" t="s">
        <v>552</v>
      </c>
      <c r="L33" s="68" t="s">
        <v>552</v>
      </c>
      <c r="M33" s="68" t="s">
        <v>552</v>
      </c>
      <c r="N33" s="68" t="s">
        <v>552</v>
      </c>
      <c r="O33" s="68" t="s">
        <v>552</v>
      </c>
      <c r="P33" s="74" t="s">
        <v>552</v>
      </c>
      <c r="Q33" s="68" t="s">
        <v>552</v>
      </c>
      <c r="R33" s="68" t="s">
        <v>552</v>
      </c>
    </row>
    <row r="34" spans="1:18" s="65" customFormat="1">
      <c r="A34" s="49" t="s">
        <v>163</v>
      </c>
      <c r="B34" s="50">
        <v>60</v>
      </c>
      <c r="D34" s="59">
        <v>50.65</v>
      </c>
      <c r="E34" s="59">
        <v>2.89</v>
      </c>
      <c r="F34" s="59">
        <v>13.81</v>
      </c>
      <c r="G34" s="59">
        <v>15.57</v>
      </c>
      <c r="H34" s="59">
        <v>0.23</v>
      </c>
      <c r="I34" s="59">
        <v>5.74</v>
      </c>
      <c r="J34" s="59">
        <v>10.67</v>
      </c>
      <c r="K34" s="59">
        <v>2.76</v>
      </c>
      <c r="L34" s="59">
        <v>0.43</v>
      </c>
      <c r="M34" s="59">
        <v>0.3</v>
      </c>
      <c r="N34" s="59">
        <v>106.7</v>
      </c>
      <c r="O34" s="59">
        <v>53.81</v>
      </c>
      <c r="P34" s="74">
        <v>100.1</v>
      </c>
      <c r="Q34" s="59">
        <v>-2.9750000000000001</v>
      </c>
      <c r="R34" s="68">
        <v>3.2</v>
      </c>
    </row>
    <row r="35" spans="1:18" s="65" customFormat="1">
      <c r="A35" s="50" t="s">
        <v>638</v>
      </c>
      <c r="B35" s="50">
        <v>138</v>
      </c>
      <c r="D35" s="59">
        <v>49.62</v>
      </c>
      <c r="E35" s="59">
        <v>2.81</v>
      </c>
      <c r="F35" s="59">
        <v>13.59</v>
      </c>
      <c r="G35" s="59">
        <v>15.2</v>
      </c>
      <c r="H35" s="59">
        <v>0.22</v>
      </c>
      <c r="I35" s="59">
        <v>5.64</v>
      </c>
      <c r="J35" s="59">
        <v>10.44</v>
      </c>
      <c r="K35" s="59">
        <v>2.67</v>
      </c>
      <c r="L35" s="59">
        <v>0.42</v>
      </c>
      <c r="M35" s="59">
        <v>0.28999999999999998</v>
      </c>
      <c r="N35" s="59">
        <v>101.4</v>
      </c>
      <c r="O35" s="59">
        <v>54.23</v>
      </c>
      <c r="P35" s="72">
        <v>100.02</v>
      </c>
      <c r="Q35" s="59">
        <v>-0.90300000000000002</v>
      </c>
      <c r="R35" s="59">
        <v>3.09</v>
      </c>
    </row>
    <row r="36" spans="1:18" s="64" customFormat="1">
      <c r="A36" s="50" t="s">
        <v>639</v>
      </c>
      <c r="B36" s="50">
        <v>138</v>
      </c>
      <c r="D36" s="59">
        <v>49.58</v>
      </c>
      <c r="E36" s="59">
        <v>2.78</v>
      </c>
      <c r="F36" s="59">
        <v>13.69</v>
      </c>
      <c r="G36" s="59">
        <v>14.99</v>
      </c>
      <c r="H36" s="59">
        <v>0.22</v>
      </c>
      <c r="I36" s="59">
        <v>5.62</v>
      </c>
      <c r="J36" s="59">
        <v>10.46</v>
      </c>
      <c r="K36" s="59">
        <v>2.7</v>
      </c>
      <c r="L36" s="59">
        <v>0.42</v>
      </c>
      <c r="M36" s="59">
        <v>0.28999999999999998</v>
      </c>
      <c r="N36" s="59">
        <v>105.7</v>
      </c>
      <c r="O36" s="59">
        <v>55.29</v>
      </c>
      <c r="P36" s="72">
        <v>100.01</v>
      </c>
      <c r="Q36" s="59">
        <v>-0.75700000000000001</v>
      </c>
      <c r="R36" s="59">
        <v>3.12</v>
      </c>
    </row>
    <row r="37" spans="1:18" s="65" customFormat="1">
      <c r="A37" s="50" t="s">
        <v>640</v>
      </c>
      <c r="B37" s="50">
        <v>110</v>
      </c>
      <c r="D37" s="59">
        <v>49.54</v>
      </c>
      <c r="E37" s="59">
        <v>2.76</v>
      </c>
      <c r="F37" s="59">
        <v>13.6</v>
      </c>
      <c r="G37" s="59">
        <v>14.95</v>
      </c>
      <c r="H37" s="59">
        <v>0.22</v>
      </c>
      <c r="I37" s="59">
        <v>5.66</v>
      </c>
      <c r="J37" s="59">
        <v>10.36</v>
      </c>
      <c r="K37" s="59">
        <v>2.58</v>
      </c>
      <c r="L37" s="59">
        <v>0.41</v>
      </c>
      <c r="M37" s="59">
        <v>0.28000000000000003</v>
      </c>
      <c r="N37" s="59">
        <v>111.4</v>
      </c>
      <c r="O37" s="59">
        <v>58.19</v>
      </c>
      <c r="P37" s="74">
        <v>100</v>
      </c>
      <c r="Q37" s="59">
        <v>-0.39400000000000002</v>
      </c>
      <c r="R37" s="59">
        <v>3</v>
      </c>
    </row>
    <row r="38" spans="1:18" s="65" customFormat="1">
      <c r="A38" s="50" t="s">
        <v>157</v>
      </c>
      <c r="B38" s="50">
        <v>66</v>
      </c>
      <c r="D38" s="68" t="s">
        <v>552</v>
      </c>
      <c r="E38" s="68" t="s">
        <v>552</v>
      </c>
      <c r="F38" s="68" t="s">
        <v>552</v>
      </c>
      <c r="G38" s="68" t="s">
        <v>552</v>
      </c>
      <c r="H38" s="68" t="s">
        <v>552</v>
      </c>
      <c r="I38" s="68" t="s">
        <v>552</v>
      </c>
      <c r="J38" s="68" t="s">
        <v>552</v>
      </c>
      <c r="K38" s="68" t="s">
        <v>552</v>
      </c>
      <c r="L38" s="68" t="s">
        <v>552</v>
      </c>
      <c r="M38" s="68" t="s">
        <v>552</v>
      </c>
      <c r="N38" s="68" t="s">
        <v>552</v>
      </c>
      <c r="O38" s="68" t="s">
        <v>552</v>
      </c>
      <c r="P38" s="74" t="s">
        <v>552</v>
      </c>
      <c r="Q38" s="68" t="s">
        <v>552</v>
      </c>
      <c r="R38" s="68" t="s">
        <v>552</v>
      </c>
    </row>
    <row r="39" spans="1:18" s="65" customFormat="1">
      <c r="A39" s="50" t="s">
        <v>642</v>
      </c>
      <c r="B39" s="50">
        <v>66</v>
      </c>
      <c r="D39" s="59">
        <v>49.52</v>
      </c>
      <c r="E39" s="59">
        <v>2.77</v>
      </c>
      <c r="F39" s="59">
        <v>13.71</v>
      </c>
      <c r="G39" s="59">
        <v>15.01</v>
      </c>
      <c r="H39" s="59">
        <v>0.22</v>
      </c>
      <c r="I39" s="59">
        <v>5.62</v>
      </c>
      <c r="J39" s="59">
        <v>10.38</v>
      </c>
      <c r="K39" s="59">
        <v>2.66</v>
      </c>
      <c r="L39" s="59">
        <v>0.41</v>
      </c>
      <c r="M39" s="59">
        <v>0.28999999999999998</v>
      </c>
      <c r="N39" s="59">
        <v>116.7</v>
      </c>
      <c r="O39" s="59">
        <v>55.45</v>
      </c>
      <c r="P39" s="72">
        <v>100</v>
      </c>
      <c r="Q39" s="59">
        <v>-0.61599999999999999</v>
      </c>
      <c r="R39" s="59">
        <v>3.07</v>
      </c>
    </row>
    <row r="40" spans="1:18" s="65" customFormat="1">
      <c r="A40" s="50" t="s">
        <v>643</v>
      </c>
      <c r="B40" s="50">
        <v>140</v>
      </c>
      <c r="D40" s="59">
        <v>49.63</v>
      </c>
      <c r="E40" s="59">
        <v>2.83</v>
      </c>
      <c r="F40" s="59">
        <v>13.47</v>
      </c>
      <c r="G40" s="59">
        <v>15.21</v>
      </c>
      <c r="H40" s="59">
        <v>0.22</v>
      </c>
      <c r="I40" s="59">
        <v>5.69</v>
      </c>
      <c r="J40" s="59">
        <v>10.32</v>
      </c>
      <c r="K40" s="59">
        <v>2.73</v>
      </c>
      <c r="L40" s="59">
        <v>0.42</v>
      </c>
      <c r="M40" s="59">
        <v>0.28999999999999998</v>
      </c>
      <c r="N40" s="59">
        <v>99.3</v>
      </c>
      <c r="O40" s="59">
        <v>52.2</v>
      </c>
      <c r="P40" s="72">
        <v>100</v>
      </c>
      <c r="Q40" s="59">
        <v>-0.83199999999999996</v>
      </c>
      <c r="R40" s="59">
        <v>3.15</v>
      </c>
    </row>
    <row r="41" spans="1:18" s="65" customFormat="1">
      <c r="A41" s="64" t="s">
        <v>644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5"/>
      <c r="Q41" s="69"/>
      <c r="R41" s="69"/>
    </row>
    <row r="42" spans="1:18">
      <c r="A42" s="50" t="s">
        <v>176</v>
      </c>
      <c r="B42" s="50">
        <v>60</v>
      </c>
      <c r="D42" s="59">
        <v>49.67</v>
      </c>
      <c r="E42" s="59">
        <v>2.76</v>
      </c>
      <c r="F42" s="59">
        <v>13.61</v>
      </c>
      <c r="G42" s="59">
        <v>14.93</v>
      </c>
      <c r="H42" s="59">
        <v>0.22</v>
      </c>
      <c r="I42" s="59">
        <v>5.69</v>
      </c>
      <c r="J42" s="59">
        <v>10.39</v>
      </c>
      <c r="K42" s="59">
        <v>2.69</v>
      </c>
      <c r="L42" s="59">
        <v>0.42</v>
      </c>
      <c r="M42" s="59">
        <v>0.28999999999999998</v>
      </c>
      <c r="N42" s="59">
        <v>112.8</v>
      </c>
      <c r="O42" s="59">
        <v>58.84</v>
      </c>
      <c r="P42" s="72">
        <v>100.01</v>
      </c>
      <c r="Q42" s="59">
        <v>-0.66600000000000004</v>
      </c>
      <c r="R42" s="59">
        <v>3.11</v>
      </c>
    </row>
    <row r="43" spans="1:18">
      <c r="A43" s="50" t="s">
        <v>177</v>
      </c>
      <c r="B43" s="50">
        <v>61</v>
      </c>
      <c r="D43" s="59">
        <v>49.88</v>
      </c>
      <c r="E43" s="59">
        <v>2.77</v>
      </c>
      <c r="F43" s="59">
        <v>13.68</v>
      </c>
      <c r="G43" s="59">
        <v>14.88</v>
      </c>
      <c r="H43" s="59">
        <v>0.22</v>
      </c>
      <c r="I43" s="59">
        <v>5.6</v>
      </c>
      <c r="J43" s="59">
        <v>10.4</v>
      </c>
      <c r="K43" s="59">
        <v>2.7</v>
      </c>
      <c r="L43" s="59">
        <v>0.42</v>
      </c>
      <c r="M43" s="59">
        <v>0.28999999999999998</v>
      </c>
      <c r="N43" s="59">
        <v>102.8</v>
      </c>
      <c r="O43" s="59">
        <v>46.47</v>
      </c>
      <c r="P43" s="74">
        <v>100.03</v>
      </c>
      <c r="Q43" s="68">
        <v>-0.81699999999999995</v>
      </c>
      <c r="R43" s="68">
        <v>3.12</v>
      </c>
    </row>
    <row r="44" spans="1:18" ht="13.95" customHeight="1">
      <c r="A44" s="50" t="s">
        <v>175</v>
      </c>
      <c r="B44" s="50">
        <v>91</v>
      </c>
      <c r="D44" s="68" t="s">
        <v>552</v>
      </c>
      <c r="E44" s="68" t="s">
        <v>552</v>
      </c>
      <c r="F44" s="68" t="s">
        <v>552</v>
      </c>
      <c r="G44" s="68" t="s">
        <v>552</v>
      </c>
      <c r="H44" s="68" t="s">
        <v>552</v>
      </c>
      <c r="I44" s="68" t="s">
        <v>552</v>
      </c>
      <c r="J44" s="68" t="s">
        <v>552</v>
      </c>
      <c r="K44" s="68" t="s">
        <v>552</v>
      </c>
      <c r="L44" s="68" t="s">
        <v>552</v>
      </c>
      <c r="M44" s="68" t="s">
        <v>552</v>
      </c>
      <c r="N44" s="68" t="s">
        <v>552</v>
      </c>
      <c r="O44" s="68" t="s">
        <v>552</v>
      </c>
      <c r="P44" s="74" t="s">
        <v>552</v>
      </c>
      <c r="Q44" s="68" t="s">
        <v>552</v>
      </c>
      <c r="R44" s="68" t="s">
        <v>552</v>
      </c>
    </row>
    <row r="45" spans="1:18" s="65" customFormat="1">
      <c r="A45" s="52" t="s">
        <v>636</v>
      </c>
      <c r="B45" s="52"/>
      <c r="C45" s="54"/>
      <c r="D45" s="70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74"/>
      <c r="Q45" s="68"/>
      <c r="R45" s="71"/>
    </row>
    <row r="46" spans="1:18" s="65" customFormat="1">
      <c r="A46" s="50" t="s">
        <v>634</v>
      </c>
      <c r="B46" s="50">
        <v>1</v>
      </c>
      <c r="D46" s="59">
        <v>49.6</v>
      </c>
      <c r="E46" s="59">
        <v>2.79</v>
      </c>
      <c r="F46" s="59">
        <v>13.71</v>
      </c>
      <c r="G46" s="59">
        <v>15.05</v>
      </c>
      <c r="H46" s="59">
        <v>0.22</v>
      </c>
      <c r="I46" s="59">
        <v>5.65</v>
      </c>
      <c r="J46" s="59">
        <v>10.4</v>
      </c>
      <c r="K46" s="59">
        <v>2.54</v>
      </c>
      <c r="L46" s="59">
        <v>0.4</v>
      </c>
      <c r="M46" s="59">
        <v>0.28999999999999998</v>
      </c>
      <c r="N46" s="59">
        <v>115.1</v>
      </c>
      <c r="O46" s="59">
        <v>57.28</v>
      </c>
      <c r="P46" s="72">
        <v>100.01</v>
      </c>
      <c r="Q46" s="59">
        <v>-0.65800000000000003</v>
      </c>
      <c r="R46" s="59">
        <v>2.94</v>
      </c>
    </row>
    <row r="47" spans="1:18" s="65" customFormat="1">
      <c r="A47" s="50" t="s">
        <v>172</v>
      </c>
      <c r="B47" s="49">
        <v>4</v>
      </c>
      <c r="D47" s="59">
        <v>49.46</v>
      </c>
      <c r="E47" s="59">
        <v>2.84</v>
      </c>
      <c r="F47" s="59">
        <v>13.48</v>
      </c>
      <c r="G47" s="59">
        <v>15.24</v>
      </c>
      <c r="H47" s="59">
        <v>0.23</v>
      </c>
      <c r="I47" s="59">
        <v>5.64</v>
      </c>
      <c r="J47" s="59">
        <v>10.34</v>
      </c>
      <c r="K47" s="59">
        <v>2.69</v>
      </c>
      <c r="L47" s="59">
        <v>0.43</v>
      </c>
      <c r="M47" s="59">
        <v>0.28999999999999998</v>
      </c>
      <c r="N47" s="59">
        <v>99.9</v>
      </c>
      <c r="O47" s="59">
        <v>50.92</v>
      </c>
      <c r="P47" s="72">
        <v>100.01</v>
      </c>
      <c r="Q47" s="59">
        <v>-0.63400000000000001</v>
      </c>
      <c r="R47" s="59">
        <v>3.11</v>
      </c>
    </row>
    <row r="48" spans="1:18" s="65" customFormat="1">
      <c r="A48" s="50" t="s">
        <v>167</v>
      </c>
      <c r="B48" s="49">
        <v>10</v>
      </c>
      <c r="D48" s="59">
        <v>49.58</v>
      </c>
      <c r="E48" s="59">
        <v>2.86</v>
      </c>
      <c r="F48" s="59">
        <v>13.29</v>
      </c>
      <c r="G48" s="59">
        <v>15.29</v>
      </c>
      <c r="H48" s="59">
        <v>0.23</v>
      </c>
      <c r="I48" s="59">
        <v>5.61</v>
      </c>
      <c r="J48" s="59">
        <v>10.3</v>
      </c>
      <c r="K48" s="59">
        <v>2.68</v>
      </c>
      <c r="L48" s="59">
        <v>0.42</v>
      </c>
      <c r="M48" s="59">
        <v>0.28999999999999998</v>
      </c>
      <c r="N48" s="59">
        <v>99.1</v>
      </c>
      <c r="O48" s="59">
        <v>53.16</v>
      </c>
      <c r="P48" s="72">
        <v>100</v>
      </c>
      <c r="Q48" s="59">
        <v>-0.56000000000000005</v>
      </c>
      <c r="R48" s="59">
        <v>3.1</v>
      </c>
    </row>
    <row r="49" spans="1:18" s="65" customFormat="1">
      <c r="A49" s="50" t="s">
        <v>170</v>
      </c>
      <c r="B49" s="49">
        <v>16</v>
      </c>
      <c r="D49" s="59">
        <v>49.61</v>
      </c>
      <c r="E49" s="59">
        <v>2.85</v>
      </c>
      <c r="F49" s="59">
        <v>13.35</v>
      </c>
      <c r="G49" s="59">
        <v>15.32</v>
      </c>
      <c r="H49" s="59">
        <v>0.23</v>
      </c>
      <c r="I49" s="59">
        <v>5.66</v>
      </c>
      <c r="J49" s="59">
        <v>10.35</v>
      </c>
      <c r="K49" s="59">
        <v>2.71</v>
      </c>
      <c r="L49" s="59">
        <v>0.43</v>
      </c>
      <c r="M49" s="59">
        <v>0.28999999999999998</v>
      </c>
      <c r="N49" s="59">
        <v>102.7</v>
      </c>
      <c r="O49" s="59">
        <v>51.33</v>
      </c>
      <c r="P49" s="72">
        <v>100</v>
      </c>
      <c r="Q49" s="59">
        <v>-0.80500000000000005</v>
      </c>
      <c r="R49" s="59">
        <v>3.14</v>
      </c>
    </row>
    <row r="50" spans="1:18" s="65" customFormat="1">
      <c r="A50" s="50" t="s">
        <v>168</v>
      </c>
      <c r="B50" s="49">
        <v>23</v>
      </c>
      <c r="D50" s="59">
        <v>49.65</v>
      </c>
      <c r="E50" s="59">
        <v>2.83</v>
      </c>
      <c r="F50" s="59">
        <v>13.33</v>
      </c>
      <c r="G50" s="59">
        <v>15.22</v>
      </c>
      <c r="H50" s="59">
        <v>0.23</v>
      </c>
      <c r="I50" s="59">
        <v>5.63</v>
      </c>
      <c r="J50" s="59">
        <v>10.29</v>
      </c>
      <c r="K50" s="59">
        <v>2.71</v>
      </c>
      <c r="L50" s="59">
        <v>0.43</v>
      </c>
      <c r="M50" s="59">
        <v>0.28999999999999998</v>
      </c>
      <c r="N50" s="59">
        <v>99.4</v>
      </c>
      <c r="O50" s="59">
        <v>51.91</v>
      </c>
      <c r="P50" s="72">
        <v>100.01</v>
      </c>
      <c r="Q50" s="59">
        <v>-0.60899999999999999</v>
      </c>
      <c r="R50" s="59">
        <v>3.13</v>
      </c>
    </row>
    <row r="51" spans="1:18">
      <c r="A51" s="50" t="s">
        <v>1355</v>
      </c>
      <c r="B51" s="49">
        <v>35</v>
      </c>
      <c r="C51" s="65"/>
      <c r="D51" s="59">
        <v>49.62</v>
      </c>
      <c r="E51" s="59">
        <v>2.84</v>
      </c>
      <c r="F51" s="59">
        <v>13.38</v>
      </c>
      <c r="G51" s="59">
        <v>15.25</v>
      </c>
      <c r="H51" s="59">
        <v>0.23</v>
      </c>
      <c r="I51" s="59">
        <v>5.66</v>
      </c>
      <c r="J51" s="59">
        <v>10.3</v>
      </c>
      <c r="K51" s="59">
        <v>2.69</v>
      </c>
      <c r="L51" s="59">
        <v>0.43</v>
      </c>
      <c r="M51" s="59">
        <v>0.28999999999999998</v>
      </c>
      <c r="N51" s="59">
        <v>97.2</v>
      </c>
      <c r="O51" s="59">
        <v>51.47</v>
      </c>
      <c r="P51" s="72">
        <v>100.01</v>
      </c>
      <c r="Q51" s="59">
        <v>-0.68500000000000005</v>
      </c>
      <c r="R51" s="59">
        <v>3.12</v>
      </c>
    </row>
    <row r="52" spans="1:18">
      <c r="A52" s="50" t="s">
        <v>173</v>
      </c>
      <c r="B52" s="49">
        <v>43</v>
      </c>
      <c r="C52" s="65"/>
      <c r="D52" s="59">
        <v>49.78</v>
      </c>
      <c r="E52" s="59">
        <v>2.81</v>
      </c>
      <c r="F52" s="59">
        <v>13.34</v>
      </c>
      <c r="G52" s="59">
        <v>15.08</v>
      </c>
      <c r="H52" s="59">
        <v>0.22</v>
      </c>
      <c r="I52" s="59">
        <v>5.65</v>
      </c>
      <c r="J52" s="59">
        <v>10.25</v>
      </c>
      <c r="K52" s="59">
        <v>2.7</v>
      </c>
      <c r="L52" s="59">
        <v>0.42</v>
      </c>
      <c r="M52" s="59">
        <v>0.28999999999999998</v>
      </c>
      <c r="N52" s="59">
        <v>101.5</v>
      </c>
      <c r="O52" s="59">
        <v>51.21</v>
      </c>
      <c r="P52" s="72">
        <v>100</v>
      </c>
      <c r="Q52" s="59">
        <v>-0.58099999999999996</v>
      </c>
      <c r="R52" s="59">
        <v>3.12</v>
      </c>
    </row>
    <row r="53" spans="1:18">
      <c r="A53" s="50" t="s">
        <v>152</v>
      </c>
      <c r="B53" s="49">
        <v>48</v>
      </c>
      <c r="C53" s="65"/>
      <c r="D53" s="59">
        <v>49.54</v>
      </c>
      <c r="E53" s="59">
        <v>2.78</v>
      </c>
      <c r="F53" s="59">
        <v>13.71</v>
      </c>
      <c r="G53" s="59">
        <v>15.01</v>
      </c>
      <c r="H53" s="59">
        <v>0.22</v>
      </c>
      <c r="I53" s="59">
        <v>5.65</v>
      </c>
      <c r="J53" s="59">
        <v>10.46</v>
      </c>
      <c r="K53" s="59">
        <v>2.71</v>
      </c>
      <c r="L53" s="59">
        <v>0.42</v>
      </c>
      <c r="M53" s="59">
        <v>0.28999999999999998</v>
      </c>
      <c r="N53" s="59">
        <v>107.6</v>
      </c>
      <c r="O53" s="59">
        <v>56.74</v>
      </c>
      <c r="P53" s="72">
        <v>100.01</v>
      </c>
      <c r="Q53" s="59">
        <v>-0.79800000000000004</v>
      </c>
      <c r="R53" s="59">
        <v>3.14</v>
      </c>
    </row>
    <row r="54" spans="1:18">
      <c r="A54" s="49" t="s">
        <v>174</v>
      </c>
      <c r="B54" s="49">
        <v>54</v>
      </c>
      <c r="C54" s="65"/>
      <c r="D54" s="59">
        <v>50.03</v>
      </c>
      <c r="E54" s="59">
        <v>2.85</v>
      </c>
      <c r="F54" s="59">
        <v>13.21</v>
      </c>
      <c r="G54" s="59">
        <v>15.28</v>
      </c>
      <c r="H54" s="59">
        <v>0.22</v>
      </c>
      <c r="I54" s="59">
        <v>5.57</v>
      </c>
      <c r="J54" s="59">
        <v>10.19</v>
      </c>
      <c r="K54" s="59">
        <v>2.68</v>
      </c>
      <c r="L54" s="59">
        <v>0.43</v>
      </c>
      <c r="M54" s="59">
        <v>0.28999999999999998</v>
      </c>
      <c r="N54" s="59">
        <v>100.9</v>
      </c>
      <c r="O54" s="59">
        <v>50.62</v>
      </c>
      <c r="P54" s="72">
        <v>100.02</v>
      </c>
      <c r="Q54" s="59">
        <v>-0.74299999999999999</v>
      </c>
      <c r="R54" s="59">
        <v>3.11</v>
      </c>
    </row>
    <row r="55" spans="1:18">
      <c r="A55" s="50" t="s">
        <v>153</v>
      </c>
      <c r="B55" s="49">
        <v>66</v>
      </c>
      <c r="C55" s="65"/>
      <c r="D55" s="59">
        <v>49.53</v>
      </c>
      <c r="E55" s="59">
        <v>2.65</v>
      </c>
      <c r="F55" s="59">
        <v>14.29</v>
      </c>
      <c r="G55" s="59">
        <v>14.35</v>
      </c>
      <c r="H55" s="59">
        <v>0.21</v>
      </c>
      <c r="I55" s="59">
        <v>5.62</v>
      </c>
      <c r="J55" s="59">
        <v>10.68</v>
      </c>
      <c r="K55" s="59">
        <v>2.7</v>
      </c>
      <c r="L55" s="59">
        <v>0.41</v>
      </c>
      <c r="M55" s="59">
        <v>0.27</v>
      </c>
      <c r="N55" s="59">
        <v>127.1</v>
      </c>
      <c r="O55" s="59">
        <v>60.17</v>
      </c>
      <c r="P55" s="72">
        <v>100</v>
      </c>
      <c r="Q55" s="59">
        <v>-0.72799999999999998</v>
      </c>
      <c r="R55" s="59">
        <v>3.11</v>
      </c>
    </row>
    <row r="56" spans="1:18">
      <c r="A56" s="50" t="s">
        <v>635</v>
      </c>
      <c r="B56" s="49">
        <v>91</v>
      </c>
      <c r="C56" s="65"/>
      <c r="D56" s="59">
        <v>49.5</v>
      </c>
      <c r="E56" s="59">
        <v>2.78</v>
      </c>
      <c r="F56" s="59">
        <v>13.68</v>
      </c>
      <c r="G56" s="59">
        <v>15</v>
      </c>
      <c r="H56" s="59">
        <v>0.22</v>
      </c>
      <c r="I56" s="59">
        <v>5.73</v>
      </c>
      <c r="J56" s="59">
        <v>10.46</v>
      </c>
      <c r="K56" s="59">
        <v>2.71</v>
      </c>
      <c r="L56" s="59">
        <v>0.42</v>
      </c>
      <c r="M56" s="59">
        <v>0.28999999999999998</v>
      </c>
      <c r="N56" s="59">
        <v>118.1</v>
      </c>
      <c r="O56" s="59">
        <v>57.17</v>
      </c>
      <c r="P56" s="72">
        <v>100.01</v>
      </c>
      <c r="Q56" s="59">
        <v>-0.79100000000000004</v>
      </c>
      <c r="R56" s="59">
        <v>3.13</v>
      </c>
    </row>
    <row r="57" spans="1:18">
      <c r="A57" s="50" t="s">
        <v>171</v>
      </c>
      <c r="B57" s="49">
        <v>143</v>
      </c>
      <c r="C57" s="65"/>
      <c r="D57" s="59">
        <v>49.83</v>
      </c>
      <c r="E57" s="59">
        <v>2.76</v>
      </c>
      <c r="F57" s="59">
        <v>13.63</v>
      </c>
      <c r="G57" s="59">
        <v>14.78</v>
      </c>
      <c r="H57" s="59">
        <v>0.22</v>
      </c>
      <c r="I57" s="59">
        <v>5.63</v>
      </c>
      <c r="J57" s="59">
        <v>10.4</v>
      </c>
      <c r="K57" s="59">
        <v>2.7</v>
      </c>
      <c r="L57" s="59">
        <v>0.42</v>
      </c>
      <c r="M57" s="59">
        <v>0.28999999999999998</v>
      </c>
      <c r="N57" s="59">
        <v>108.7</v>
      </c>
      <c r="O57" s="59">
        <v>51.52</v>
      </c>
      <c r="P57" s="72">
        <v>100.01</v>
      </c>
      <c r="Q57" s="59">
        <v>-0.66400000000000003</v>
      </c>
      <c r="R57" s="59">
        <v>3.12</v>
      </c>
    </row>
    <row r="58" spans="1:18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</row>
  </sheetData>
  <mergeCells count="4">
    <mergeCell ref="A1:A2"/>
    <mergeCell ref="B1:B2"/>
    <mergeCell ref="Q1:Q2"/>
    <mergeCell ref="R1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A04B-77D3-764C-9B52-67D95D41B5EE}">
  <dimension ref="A1:AN54"/>
  <sheetViews>
    <sheetView topLeftCell="A25" zoomScale="75" workbookViewId="0">
      <selection activeCell="A50" sqref="A50"/>
    </sheetView>
  </sheetViews>
  <sheetFormatPr defaultColWidth="10.796875" defaultRowHeight="13.2"/>
  <cols>
    <col min="1" max="1" width="40.5" style="93" customWidth="1"/>
    <col min="2" max="3" width="21.796875" style="66" customWidth="1"/>
    <col min="4" max="4" width="10.796875" style="90"/>
    <col min="5" max="16384" width="10.796875" style="66"/>
  </cols>
  <sheetData>
    <row r="1" spans="1:40" s="87" customFormat="1">
      <c r="A1" s="91" t="s">
        <v>540</v>
      </c>
      <c r="B1" s="88" t="s">
        <v>565</v>
      </c>
      <c r="C1" s="88" t="s">
        <v>627</v>
      </c>
      <c r="D1" s="88" t="s">
        <v>645</v>
      </c>
      <c r="E1" s="86" t="s">
        <v>646</v>
      </c>
      <c r="F1" s="86" t="s">
        <v>647</v>
      </c>
      <c r="G1" s="86" t="s">
        <v>648</v>
      </c>
      <c r="H1" s="86" t="s">
        <v>649</v>
      </c>
      <c r="I1" s="86" t="s">
        <v>650</v>
      </c>
      <c r="J1" s="86" t="s">
        <v>651</v>
      </c>
      <c r="K1" s="86" t="s">
        <v>652</v>
      </c>
      <c r="L1" s="86" t="s">
        <v>653</v>
      </c>
      <c r="M1" s="86" t="s">
        <v>654</v>
      </c>
      <c r="N1" s="86" t="s">
        <v>655</v>
      </c>
      <c r="O1" s="86" t="s">
        <v>656</v>
      </c>
      <c r="P1" s="86" t="s">
        <v>657</v>
      </c>
      <c r="Q1" s="86" t="s">
        <v>556</v>
      </c>
      <c r="R1" s="86" t="s">
        <v>560</v>
      </c>
      <c r="S1" s="86" t="s">
        <v>554</v>
      </c>
      <c r="T1" s="86" t="s">
        <v>676</v>
      </c>
      <c r="U1" s="86" t="s">
        <v>677</v>
      </c>
      <c r="V1" s="86" t="s">
        <v>678</v>
      </c>
      <c r="W1" s="86" t="s">
        <v>679</v>
      </c>
      <c r="X1" s="86" t="s">
        <v>680</v>
      </c>
      <c r="Y1" s="86" t="s">
        <v>553</v>
      </c>
      <c r="Z1" s="86" t="s">
        <v>681</v>
      </c>
      <c r="AA1" s="86" t="s">
        <v>682</v>
      </c>
      <c r="AB1" s="86" t="s">
        <v>683</v>
      </c>
      <c r="AC1" s="86" t="s">
        <v>684</v>
      </c>
      <c r="AD1" s="86" t="s">
        <v>685</v>
      </c>
      <c r="AE1" s="86" t="s">
        <v>686</v>
      </c>
      <c r="AF1" s="86" t="s">
        <v>687</v>
      </c>
      <c r="AG1" s="86" t="s">
        <v>688</v>
      </c>
      <c r="AH1" s="86" t="s">
        <v>689</v>
      </c>
      <c r="AI1" s="86" t="s">
        <v>690</v>
      </c>
      <c r="AJ1" s="86" t="s">
        <v>691</v>
      </c>
      <c r="AK1" s="86" t="s">
        <v>692</v>
      </c>
      <c r="AL1" s="86" t="s">
        <v>693</v>
      </c>
      <c r="AM1" s="86" t="s">
        <v>694</v>
      </c>
      <c r="AN1" s="86" t="s">
        <v>695</v>
      </c>
    </row>
    <row r="2" spans="1:40" s="87" customFormat="1">
      <c r="A2" s="91" t="s">
        <v>623</v>
      </c>
      <c r="B2" s="88"/>
      <c r="C2" s="88"/>
      <c r="D2" s="88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>
      <c r="A3" s="61" t="s">
        <v>605</v>
      </c>
      <c r="B3" s="76">
        <v>1</v>
      </c>
      <c r="C3" s="76" t="s">
        <v>628</v>
      </c>
      <c r="D3" s="76" t="s">
        <v>727</v>
      </c>
      <c r="E3" s="59">
        <v>37.47</v>
      </c>
      <c r="F3" s="59">
        <v>2.5910000000000002</v>
      </c>
      <c r="G3" s="59">
        <v>379.1</v>
      </c>
      <c r="H3" s="59">
        <v>59.02</v>
      </c>
      <c r="I3" s="59">
        <v>0.21199999999999999</v>
      </c>
      <c r="J3" s="59">
        <v>44.74</v>
      </c>
      <c r="K3" s="59">
        <v>42.61</v>
      </c>
      <c r="L3" s="59">
        <v>101.2</v>
      </c>
      <c r="M3" s="59">
        <v>119.9</v>
      </c>
      <c r="N3" s="59">
        <v>20.13</v>
      </c>
      <c r="O3" s="59">
        <v>7.4820000000000002</v>
      </c>
      <c r="P3" s="59">
        <v>216.4</v>
      </c>
      <c r="Q3" s="59">
        <v>38.14</v>
      </c>
      <c r="R3" s="59">
        <v>177</v>
      </c>
      <c r="S3" s="59">
        <v>18.61</v>
      </c>
      <c r="T3" s="59">
        <v>7.3999999999999996E-2</v>
      </c>
      <c r="U3" s="59">
        <v>74.989999999999995</v>
      </c>
      <c r="V3" s="59">
        <v>13.1</v>
      </c>
      <c r="W3" s="59">
        <v>31.93</v>
      </c>
      <c r="X3" s="59">
        <v>4.8899999999999997</v>
      </c>
      <c r="Y3" s="59">
        <v>22.93</v>
      </c>
      <c r="Z3" s="59">
        <v>6.1260000000000003</v>
      </c>
      <c r="AA3" s="59">
        <v>2.0339999999999998</v>
      </c>
      <c r="AB3" s="59">
        <v>7.17</v>
      </c>
      <c r="AC3" s="59">
        <v>1.1779999999999999</v>
      </c>
      <c r="AD3" s="59">
        <v>6.8730000000000002</v>
      </c>
      <c r="AE3" s="59">
        <v>1.4</v>
      </c>
      <c r="AF3" s="59">
        <v>3.6659999999999999</v>
      </c>
      <c r="AG3" s="59">
        <v>0.57999999999999996</v>
      </c>
      <c r="AH3" s="59">
        <v>3.4369999999999998</v>
      </c>
      <c r="AI3" s="59">
        <v>0.53900000000000003</v>
      </c>
      <c r="AJ3" s="59">
        <v>4.5140000000000002</v>
      </c>
      <c r="AK3" s="59">
        <v>1.2410000000000001</v>
      </c>
      <c r="AL3" s="59">
        <v>0.53700000000000003</v>
      </c>
      <c r="AM3" s="59">
        <v>1.1299999999999999</v>
      </c>
      <c r="AN3" s="59">
        <v>0.34100000000000003</v>
      </c>
    </row>
    <row r="4" spans="1:40">
      <c r="A4" s="61" t="s">
        <v>606</v>
      </c>
      <c r="B4" s="76">
        <v>6</v>
      </c>
      <c r="C4" s="76" t="s">
        <v>628</v>
      </c>
      <c r="D4" s="76" t="s">
        <v>728</v>
      </c>
      <c r="E4" s="59">
        <v>38.97</v>
      </c>
      <c r="F4" s="59">
        <v>2.6880000000000002</v>
      </c>
      <c r="G4" s="59">
        <v>393.6</v>
      </c>
      <c r="H4" s="59">
        <v>61.29</v>
      </c>
      <c r="I4" s="59">
        <v>0.219</v>
      </c>
      <c r="J4" s="59">
        <v>46.52</v>
      </c>
      <c r="K4" s="59">
        <v>44.14</v>
      </c>
      <c r="L4" s="59">
        <v>103.2</v>
      </c>
      <c r="M4" s="59">
        <v>125.9</v>
      </c>
      <c r="N4" s="59">
        <v>20.93</v>
      </c>
      <c r="O4" s="59">
        <v>7.7610000000000001</v>
      </c>
      <c r="P4" s="59">
        <v>226.7</v>
      </c>
      <c r="Q4" s="59">
        <v>39.42</v>
      </c>
      <c r="R4" s="59">
        <v>182.4</v>
      </c>
      <c r="S4" s="59">
        <v>19.22</v>
      </c>
      <c r="T4" s="59">
        <v>7.5999999999999998E-2</v>
      </c>
      <c r="U4" s="59">
        <v>75.53</v>
      </c>
      <c r="V4" s="59">
        <v>13.19</v>
      </c>
      <c r="W4" s="59">
        <v>32.11</v>
      </c>
      <c r="X4" s="59">
        <v>4.92</v>
      </c>
      <c r="Y4" s="59">
        <v>23.41</v>
      </c>
      <c r="Z4" s="59">
        <v>6.2610000000000001</v>
      </c>
      <c r="AA4" s="59">
        <v>2.0649999999999999</v>
      </c>
      <c r="AB4" s="59">
        <v>7.2290000000000001</v>
      </c>
      <c r="AC4" s="59">
        <v>1.1879999999999999</v>
      </c>
      <c r="AD4" s="59">
        <v>6.984</v>
      </c>
      <c r="AE4" s="59">
        <v>1.419</v>
      </c>
      <c r="AF4" s="59">
        <v>3.7069999999999999</v>
      </c>
      <c r="AG4" s="59">
        <v>0.58699999999999997</v>
      </c>
      <c r="AH4" s="59">
        <v>3.419</v>
      </c>
      <c r="AI4" s="59">
        <v>0.54100000000000004</v>
      </c>
      <c r="AJ4" s="59">
        <v>4.6029999999999998</v>
      </c>
      <c r="AK4" s="59">
        <v>1.252</v>
      </c>
      <c r="AL4" s="59">
        <v>0.63400000000000001</v>
      </c>
      <c r="AM4" s="59">
        <v>1.1579999999999999</v>
      </c>
      <c r="AN4" s="59">
        <v>0.34</v>
      </c>
    </row>
    <row r="5" spans="1:40">
      <c r="A5" s="61" t="s">
        <v>607</v>
      </c>
      <c r="B5" s="76">
        <v>17</v>
      </c>
      <c r="C5" s="76" t="s">
        <v>628</v>
      </c>
      <c r="D5" s="76" t="s">
        <v>729</v>
      </c>
      <c r="E5" s="59">
        <v>43.48</v>
      </c>
      <c r="F5" s="59">
        <v>2.9769999999999999</v>
      </c>
      <c r="G5" s="59">
        <v>433.7</v>
      </c>
      <c r="H5" s="59">
        <v>68.41</v>
      </c>
      <c r="I5" s="59">
        <v>0.24299999999999999</v>
      </c>
      <c r="J5" s="59">
        <v>51.37</v>
      </c>
      <c r="K5" s="59">
        <v>48.92</v>
      </c>
      <c r="L5" s="59">
        <v>115</v>
      </c>
      <c r="M5" s="59">
        <v>133.6</v>
      </c>
      <c r="N5" s="59">
        <v>22.5</v>
      </c>
      <c r="O5" s="59">
        <v>8.1609999999999996</v>
      </c>
      <c r="P5" s="59">
        <v>245</v>
      </c>
      <c r="Q5" s="59">
        <v>43.37</v>
      </c>
      <c r="R5" s="59">
        <v>194.5</v>
      </c>
      <c r="S5" s="59">
        <v>20.57</v>
      </c>
      <c r="T5" s="59">
        <v>8.4000000000000005E-2</v>
      </c>
      <c r="U5" s="59">
        <v>87.06</v>
      </c>
      <c r="V5" s="59">
        <v>14.82</v>
      </c>
      <c r="W5" s="59">
        <v>35.9</v>
      </c>
      <c r="X5" s="59">
        <v>5.6390000000000002</v>
      </c>
      <c r="Y5" s="59">
        <v>25.77</v>
      </c>
      <c r="Z5" s="59">
        <v>6.8840000000000003</v>
      </c>
      <c r="AA5" s="59">
        <v>2.3039999999999998</v>
      </c>
      <c r="AB5" s="59">
        <v>8.0419999999999998</v>
      </c>
      <c r="AC5" s="59">
        <v>1.319</v>
      </c>
      <c r="AD5" s="59">
        <v>7.7910000000000004</v>
      </c>
      <c r="AE5" s="59">
        <v>1.5860000000000001</v>
      </c>
      <c r="AF5" s="59">
        <v>4.1139999999999999</v>
      </c>
      <c r="AG5" s="59">
        <v>0.66</v>
      </c>
      <c r="AH5" s="59">
        <v>3.8159999999999998</v>
      </c>
      <c r="AI5" s="59">
        <v>0.60099999999999998</v>
      </c>
      <c r="AJ5" s="59">
        <v>5.085</v>
      </c>
      <c r="AK5" s="59">
        <v>1.371</v>
      </c>
      <c r="AL5" s="59">
        <v>1.0329999999999999</v>
      </c>
      <c r="AM5" s="59">
        <v>1.2430000000000001</v>
      </c>
      <c r="AN5" s="59">
        <v>0.35499999999999998</v>
      </c>
    </row>
    <row r="6" spans="1:40">
      <c r="A6" s="61" t="s">
        <v>609</v>
      </c>
      <c r="B6" s="76">
        <v>31</v>
      </c>
      <c r="C6" s="76" t="s">
        <v>628</v>
      </c>
      <c r="D6" s="76" t="s">
        <v>730</v>
      </c>
      <c r="E6" s="59">
        <v>37.1</v>
      </c>
      <c r="F6" s="59">
        <v>2.5880000000000001</v>
      </c>
      <c r="G6" s="59">
        <v>379.5</v>
      </c>
      <c r="H6" s="59">
        <v>58.6</v>
      </c>
      <c r="I6" s="59">
        <v>0.20899999999999999</v>
      </c>
      <c r="J6" s="59">
        <v>43.96</v>
      </c>
      <c r="K6" s="59">
        <v>42.64</v>
      </c>
      <c r="L6" s="59">
        <v>104.7</v>
      </c>
      <c r="M6" s="59">
        <v>120.9</v>
      </c>
      <c r="N6" s="59">
        <v>20.18</v>
      </c>
      <c r="O6" s="59">
        <v>7.4370000000000003</v>
      </c>
      <c r="P6" s="59">
        <v>214.7</v>
      </c>
      <c r="Q6" s="59">
        <v>37.729999999999997</v>
      </c>
      <c r="R6" s="59">
        <v>159.30000000000001</v>
      </c>
      <c r="S6" s="59">
        <v>18.5</v>
      </c>
      <c r="T6" s="59">
        <v>7.3999999999999996E-2</v>
      </c>
      <c r="U6" s="59">
        <v>75.41</v>
      </c>
      <c r="V6" s="59">
        <v>12.98</v>
      </c>
      <c r="W6" s="59">
        <v>31.57</v>
      </c>
      <c r="X6" s="59">
        <v>4.8390000000000004</v>
      </c>
      <c r="Y6" s="59">
        <v>23.06</v>
      </c>
      <c r="Z6" s="59">
        <v>6.1109999999999998</v>
      </c>
      <c r="AA6" s="59">
        <v>2.016</v>
      </c>
      <c r="AB6" s="59">
        <v>7.1269999999999998</v>
      </c>
      <c r="AC6" s="59">
        <v>1.157</v>
      </c>
      <c r="AD6" s="59">
        <v>6.7439999999999998</v>
      </c>
      <c r="AE6" s="59">
        <v>1.383</v>
      </c>
      <c r="AF6" s="59">
        <v>3.6309999999999998</v>
      </c>
      <c r="AG6" s="59">
        <v>0.57799999999999996</v>
      </c>
      <c r="AH6" s="59">
        <v>3.41</v>
      </c>
      <c r="AI6" s="59">
        <v>0.53600000000000003</v>
      </c>
      <c r="AJ6" s="59">
        <v>4.125</v>
      </c>
      <c r="AK6" s="59">
        <v>1.238</v>
      </c>
      <c r="AL6" s="59">
        <v>0.55600000000000005</v>
      </c>
      <c r="AM6" s="59">
        <v>1.083</v>
      </c>
      <c r="AN6" s="59">
        <v>0.33800000000000002</v>
      </c>
    </row>
    <row r="7" spans="1:40">
      <c r="A7" s="61" t="s">
        <v>610</v>
      </c>
      <c r="B7" s="76">
        <v>34</v>
      </c>
      <c r="C7" s="76" t="s">
        <v>629</v>
      </c>
      <c r="D7" s="76" t="s">
        <v>731</v>
      </c>
      <c r="E7" s="59">
        <v>38.229999999999997</v>
      </c>
      <c r="F7" s="59">
        <v>2.6579999999999999</v>
      </c>
      <c r="G7" s="59">
        <v>383.2</v>
      </c>
      <c r="H7" s="59">
        <v>58.05</v>
      </c>
      <c r="I7" s="59">
        <v>0.21</v>
      </c>
      <c r="J7" s="59">
        <v>45.37</v>
      </c>
      <c r="K7" s="59">
        <v>41.85</v>
      </c>
      <c r="L7" s="59">
        <v>97.8</v>
      </c>
      <c r="M7" s="59">
        <v>119.3</v>
      </c>
      <c r="N7" s="59">
        <v>20.420000000000002</v>
      </c>
      <c r="O7" s="59">
        <v>7.4420000000000002</v>
      </c>
      <c r="P7" s="59">
        <v>216.7</v>
      </c>
      <c r="Q7" s="59">
        <v>38.79</v>
      </c>
      <c r="R7" s="59">
        <v>179.8</v>
      </c>
      <c r="S7" s="59">
        <v>18.55</v>
      </c>
      <c r="T7" s="59">
        <v>7.6999999999999999E-2</v>
      </c>
      <c r="U7" s="59">
        <v>79.78</v>
      </c>
      <c r="V7" s="59">
        <v>13.08</v>
      </c>
      <c r="W7" s="59">
        <v>31.56</v>
      </c>
      <c r="X7" s="59">
        <v>4.99</v>
      </c>
      <c r="Y7" s="59">
        <v>23.2</v>
      </c>
      <c r="Z7" s="59">
        <v>6.0739999999999998</v>
      </c>
      <c r="AA7" s="59">
        <v>2.0230000000000001</v>
      </c>
      <c r="AB7" s="59">
        <v>7.0880000000000001</v>
      </c>
      <c r="AC7" s="59">
        <v>1.159</v>
      </c>
      <c r="AD7" s="59">
        <v>6.891</v>
      </c>
      <c r="AE7" s="59">
        <v>1.397</v>
      </c>
      <c r="AF7" s="59">
        <v>3.6120000000000001</v>
      </c>
      <c r="AG7" s="59">
        <v>0.57399999999999995</v>
      </c>
      <c r="AH7" s="59">
        <v>3.34</v>
      </c>
      <c r="AI7" s="59">
        <v>0.53600000000000003</v>
      </c>
      <c r="AJ7" s="59">
        <v>4.5039999999999996</v>
      </c>
      <c r="AK7" s="59">
        <v>1.2210000000000001</v>
      </c>
      <c r="AL7" s="59">
        <v>1.3520000000000001</v>
      </c>
      <c r="AM7" s="59">
        <v>1.1100000000000001</v>
      </c>
      <c r="AN7" s="59">
        <v>0.32200000000000001</v>
      </c>
    </row>
    <row r="8" spans="1:40">
      <c r="A8" s="61" t="s">
        <v>611</v>
      </c>
      <c r="B8" s="76">
        <v>51</v>
      </c>
      <c r="C8" s="76" t="s">
        <v>629</v>
      </c>
      <c r="D8" s="76" t="s">
        <v>732</v>
      </c>
      <c r="E8" s="59">
        <v>38.96</v>
      </c>
      <c r="F8" s="59">
        <v>2.6789999999999998</v>
      </c>
      <c r="G8" s="59">
        <v>391.5</v>
      </c>
      <c r="H8" s="59">
        <v>66.010000000000005</v>
      </c>
      <c r="I8" s="59">
        <v>0.216</v>
      </c>
      <c r="J8" s="59">
        <v>47.99</v>
      </c>
      <c r="K8" s="59">
        <v>45.63</v>
      </c>
      <c r="L8" s="59">
        <v>110.1</v>
      </c>
      <c r="M8" s="59">
        <v>127.1</v>
      </c>
      <c r="N8" s="59">
        <v>21.19</v>
      </c>
      <c r="O8" s="59">
        <v>7.5730000000000004</v>
      </c>
      <c r="P8" s="59">
        <v>228.8</v>
      </c>
      <c r="Q8" s="59">
        <v>39.68</v>
      </c>
      <c r="R8" s="59">
        <v>179.6</v>
      </c>
      <c r="S8" s="59">
        <v>18.88</v>
      </c>
      <c r="T8" s="59">
        <v>7.5999999999999998E-2</v>
      </c>
      <c r="U8" s="59">
        <v>81.790000000000006</v>
      </c>
      <c r="V8" s="59">
        <v>13.38</v>
      </c>
      <c r="W8" s="59">
        <v>32.11</v>
      </c>
      <c r="X8" s="59">
        <v>5.0279999999999996</v>
      </c>
      <c r="Y8" s="59">
        <v>23.53</v>
      </c>
      <c r="Z8" s="59">
        <v>6.1589999999999998</v>
      </c>
      <c r="AA8" s="59">
        <v>2.0990000000000002</v>
      </c>
      <c r="AB8" s="59">
        <v>7.2190000000000003</v>
      </c>
      <c r="AC8" s="59">
        <v>1.179</v>
      </c>
      <c r="AD8" s="59">
        <v>6.891</v>
      </c>
      <c r="AE8" s="59">
        <v>1.391</v>
      </c>
      <c r="AF8" s="59">
        <v>3.7410000000000001</v>
      </c>
      <c r="AG8" s="59">
        <v>0.59</v>
      </c>
      <c r="AH8" s="59">
        <v>3.524</v>
      </c>
      <c r="AI8" s="59">
        <v>0.54800000000000004</v>
      </c>
      <c r="AJ8" s="59">
        <v>4.5570000000000004</v>
      </c>
      <c r="AK8" s="59">
        <v>1.2470000000000001</v>
      </c>
      <c r="AL8" s="59">
        <v>0.94099999999999995</v>
      </c>
      <c r="AM8" s="59">
        <v>1.1259999999999999</v>
      </c>
      <c r="AN8" s="59">
        <v>0.32500000000000001</v>
      </c>
    </row>
    <row r="9" spans="1:40">
      <c r="A9" s="61" t="s">
        <v>626</v>
      </c>
      <c r="B9" s="76">
        <v>78</v>
      </c>
      <c r="C9" s="76" t="s">
        <v>628</v>
      </c>
      <c r="D9" s="76" t="s">
        <v>733</v>
      </c>
      <c r="E9" s="59">
        <v>36.159999999999997</v>
      </c>
      <c r="F9" s="59">
        <v>2.48</v>
      </c>
      <c r="G9" s="59">
        <v>361.7</v>
      </c>
      <c r="H9" s="59">
        <v>64.569999999999993</v>
      </c>
      <c r="I9" s="59">
        <v>0.20300000000000001</v>
      </c>
      <c r="J9" s="59">
        <v>42.77</v>
      </c>
      <c r="K9" s="59">
        <v>43.14</v>
      </c>
      <c r="L9" s="59">
        <v>92.14</v>
      </c>
      <c r="M9" s="59">
        <v>114.6</v>
      </c>
      <c r="N9" s="59">
        <v>19.82</v>
      </c>
      <c r="O9" s="59">
        <v>7.11</v>
      </c>
      <c r="P9" s="59">
        <v>212</v>
      </c>
      <c r="Q9" s="59">
        <v>36.380000000000003</v>
      </c>
      <c r="R9" s="59">
        <v>168.1</v>
      </c>
      <c r="S9" s="59">
        <v>17.71</v>
      </c>
      <c r="T9" s="59">
        <v>7.4999999999999997E-2</v>
      </c>
      <c r="U9" s="59">
        <v>70.98</v>
      </c>
      <c r="V9" s="59">
        <v>12.36</v>
      </c>
      <c r="W9" s="59">
        <v>29.97</v>
      </c>
      <c r="X9" s="59">
        <v>4.593</v>
      </c>
      <c r="Y9" s="59">
        <v>21.76</v>
      </c>
      <c r="Z9" s="59">
        <v>5.7839999999999998</v>
      </c>
      <c r="AA9" s="59">
        <v>1.903</v>
      </c>
      <c r="AB9" s="59">
        <v>6.7389999999999999</v>
      </c>
      <c r="AC9" s="59">
        <v>1.105</v>
      </c>
      <c r="AD9" s="59">
        <v>6.4530000000000003</v>
      </c>
      <c r="AE9" s="59">
        <v>1.3260000000000001</v>
      </c>
      <c r="AF9" s="59">
        <v>3.4540000000000002</v>
      </c>
      <c r="AG9" s="59">
        <v>0.55200000000000005</v>
      </c>
      <c r="AH9" s="59">
        <v>3.2549999999999999</v>
      </c>
      <c r="AI9" s="59">
        <v>0.50900000000000001</v>
      </c>
      <c r="AJ9" s="59">
        <v>4.3010000000000002</v>
      </c>
      <c r="AK9" s="59">
        <v>1.173</v>
      </c>
      <c r="AL9" s="59">
        <v>6.7679999999999998</v>
      </c>
      <c r="AM9" s="59">
        <v>1.1040000000000001</v>
      </c>
      <c r="AN9" s="59">
        <v>0.33</v>
      </c>
    </row>
    <row r="10" spans="1:40">
      <c r="A10" s="61" t="s">
        <v>624</v>
      </c>
      <c r="B10" s="76">
        <v>80</v>
      </c>
      <c r="C10" s="76" t="s">
        <v>628</v>
      </c>
      <c r="D10" s="76" t="s">
        <v>734</v>
      </c>
      <c r="E10" s="59">
        <v>33.14</v>
      </c>
      <c r="F10" s="59">
        <v>2.2869999999999999</v>
      </c>
      <c r="G10" s="59">
        <v>332.7</v>
      </c>
      <c r="H10" s="59">
        <v>59.74</v>
      </c>
      <c r="I10" s="59">
        <v>0.185</v>
      </c>
      <c r="J10" s="59">
        <v>39.26</v>
      </c>
      <c r="K10" s="59">
        <v>40.07</v>
      </c>
      <c r="L10" s="59">
        <v>86.84</v>
      </c>
      <c r="M10" s="59">
        <v>105.3</v>
      </c>
      <c r="N10" s="59">
        <v>17.96</v>
      </c>
      <c r="O10" s="59">
        <v>6.625</v>
      </c>
      <c r="P10" s="59">
        <v>198.5</v>
      </c>
      <c r="Q10" s="59">
        <v>33.43</v>
      </c>
      <c r="R10" s="59">
        <v>152.6</v>
      </c>
      <c r="S10" s="59">
        <v>16.22</v>
      </c>
      <c r="T10" s="59">
        <v>6.6000000000000003E-2</v>
      </c>
      <c r="U10" s="59">
        <v>65.87</v>
      </c>
      <c r="V10" s="59">
        <v>11.48</v>
      </c>
      <c r="W10" s="59">
        <v>27.56</v>
      </c>
      <c r="X10" s="59">
        <v>4.2329999999999997</v>
      </c>
      <c r="Y10" s="59">
        <v>20.09</v>
      </c>
      <c r="Z10" s="59">
        <v>5.3339999999999996</v>
      </c>
      <c r="AA10" s="59">
        <v>1.7589999999999999</v>
      </c>
      <c r="AB10" s="59">
        <v>6.1310000000000002</v>
      </c>
      <c r="AC10" s="59">
        <v>1.016</v>
      </c>
      <c r="AD10" s="59">
        <v>5.98</v>
      </c>
      <c r="AE10" s="59">
        <v>1.216</v>
      </c>
      <c r="AF10" s="59">
        <v>3.18</v>
      </c>
      <c r="AG10" s="59">
        <v>0.503</v>
      </c>
      <c r="AH10" s="59">
        <v>2.9660000000000002</v>
      </c>
      <c r="AI10" s="59">
        <v>0.46700000000000003</v>
      </c>
      <c r="AJ10" s="59">
        <v>3.9529999999999998</v>
      </c>
      <c r="AK10" s="59">
        <v>1.085</v>
      </c>
      <c r="AL10" s="59">
        <v>1.823</v>
      </c>
      <c r="AM10" s="59">
        <v>1.0089999999999999</v>
      </c>
      <c r="AN10" s="59">
        <v>0.30199999999999999</v>
      </c>
    </row>
    <row r="11" spans="1:40">
      <c r="A11" s="61" t="s">
        <v>612</v>
      </c>
      <c r="B11" s="76">
        <v>84</v>
      </c>
      <c r="C11" s="76" t="s">
        <v>628</v>
      </c>
      <c r="D11" s="76" t="s">
        <v>735</v>
      </c>
      <c r="E11" s="59">
        <v>41.21</v>
      </c>
      <c r="F11" s="59">
        <v>2.8159999999999998</v>
      </c>
      <c r="G11" s="59">
        <v>414.2</v>
      </c>
      <c r="H11" s="59">
        <v>73.180000000000007</v>
      </c>
      <c r="I11" s="59">
        <v>0.23300000000000001</v>
      </c>
      <c r="J11" s="59">
        <v>49.45</v>
      </c>
      <c r="K11" s="59">
        <v>49.96</v>
      </c>
      <c r="L11" s="59">
        <v>108</v>
      </c>
      <c r="M11" s="59">
        <v>128.80000000000001</v>
      </c>
      <c r="N11" s="59">
        <v>22</v>
      </c>
      <c r="O11" s="59">
        <v>7.976</v>
      </c>
      <c r="P11" s="59">
        <v>242.1</v>
      </c>
      <c r="Q11" s="59">
        <v>41.92</v>
      </c>
      <c r="R11" s="59">
        <v>190.5</v>
      </c>
      <c r="S11" s="59">
        <v>20.059999999999999</v>
      </c>
      <c r="T11" s="59">
        <v>8.3000000000000004E-2</v>
      </c>
      <c r="U11" s="59">
        <v>83.92</v>
      </c>
      <c r="V11" s="59">
        <v>14.2</v>
      </c>
      <c r="W11" s="59">
        <v>34.26</v>
      </c>
      <c r="X11" s="59">
        <v>5.4880000000000004</v>
      </c>
      <c r="Y11" s="59">
        <v>24.92</v>
      </c>
      <c r="Z11" s="59">
        <v>6.6269999999999998</v>
      </c>
      <c r="AA11" s="59">
        <v>2.2149999999999999</v>
      </c>
      <c r="AB11" s="59">
        <v>7.8559999999999999</v>
      </c>
      <c r="AC11" s="59">
        <v>1.292</v>
      </c>
      <c r="AD11" s="59">
        <v>7.5039999999999996</v>
      </c>
      <c r="AE11" s="59">
        <v>1.5289999999999999</v>
      </c>
      <c r="AF11" s="59">
        <v>3.98</v>
      </c>
      <c r="AG11" s="59">
        <v>0.64</v>
      </c>
      <c r="AH11" s="59">
        <v>3.665</v>
      </c>
      <c r="AI11" s="59">
        <v>0.57799999999999996</v>
      </c>
      <c r="AJ11" s="59">
        <v>4.9039999999999999</v>
      </c>
      <c r="AK11" s="59">
        <v>1.337</v>
      </c>
      <c r="AL11" s="59">
        <v>1.034</v>
      </c>
      <c r="AM11" s="59">
        <v>1.22</v>
      </c>
      <c r="AN11" s="59">
        <v>0.34799999999999998</v>
      </c>
    </row>
    <row r="12" spans="1:40">
      <c r="A12" s="61" t="s">
        <v>614</v>
      </c>
      <c r="B12" s="76">
        <v>91</v>
      </c>
      <c r="C12" s="76" t="s">
        <v>628</v>
      </c>
      <c r="D12" s="76" t="s">
        <v>736</v>
      </c>
      <c r="E12" s="59">
        <v>47.14</v>
      </c>
      <c r="F12" s="59">
        <v>3.2789999999999999</v>
      </c>
      <c r="G12" s="59">
        <v>480.6</v>
      </c>
      <c r="H12" s="59">
        <v>75.540000000000006</v>
      </c>
      <c r="I12" s="59">
        <v>0.26700000000000002</v>
      </c>
      <c r="J12" s="59">
        <v>55.69</v>
      </c>
      <c r="K12" s="59">
        <v>53.52</v>
      </c>
      <c r="L12" s="59">
        <v>128.80000000000001</v>
      </c>
      <c r="M12" s="59">
        <v>154</v>
      </c>
      <c r="N12" s="59">
        <v>25.32</v>
      </c>
      <c r="O12" s="59">
        <v>9.4459999999999997</v>
      </c>
      <c r="P12" s="59">
        <v>276.7</v>
      </c>
      <c r="Q12" s="59">
        <v>48.29</v>
      </c>
      <c r="R12" s="59">
        <v>222.1</v>
      </c>
      <c r="S12" s="59">
        <v>23.37</v>
      </c>
      <c r="T12" s="59">
        <v>9.0999999999999998E-2</v>
      </c>
      <c r="U12" s="59">
        <v>93.34</v>
      </c>
      <c r="V12" s="59">
        <v>16.260000000000002</v>
      </c>
      <c r="W12" s="59">
        <v>39.56</v>
      </c>
      <c r="X12" s="59">
        <v>5.9980000000000002</v>
      </c>
      <c r="Y12" s="59">
        <v>28.28</v>
      </c>
      <c r="Z12" s="59">
        <v>7.6219999999999999</v>
      </c>
      <c r="AA12" s="59">
        <v>2.5110000000000001</v>
      </c>
      <c r="AB12" s="59">
        <v>8.7720000000000002</v>
      </c>
      <c r="AC12" s="59">
        <v>1.448</v>
      </c>
      <c r="AD12" s="59">
        <v>8.49</v>
      </c>
      <c r="AE12" s="59">
        <v>1.7350000000000001</v>
      </c>
      <c r="AF12" s="59">
        <v>4.5259999999999998</v>
      </c>
      <c r="AG12" s="59">
        <v>0.72599999999999998</v>
      </c>
      <c r="AH12" s="59">
        <v>4.2489999999999997</v>
      </c>
      <c r="AI12" s="59">
        <v>0.66300000000000003</v>
      </c>
      <c r="AJ12" s="59">
        <v>5.6740000000000004</v>
      </c>
      <c r="AK12" s="59">
        <v>1.538</v>
      </c>
      <c r="AL12" s="59">
        <v>0.78500000000000003</v>
      </c>
      <c r="AM12" s="59">
        <v>1.431</v>
      </c>
      <c r="AN12" s="59">
        <v>0.42299999999999999</v>
      </c>
    </row>
    <row r="13" spans="1:40">
      <c r="A13" s="61" t="s">
        <v>615</v>
      </c>
      <c r="B13" s="76">
        <v>94</v>
      </c>
      <c r="C13" s="76" t="s">
        <v>628</v>
      </c>
      <c r="D13" s="76" t="s">
        <v>737</v>
      </c>
      <c r="E13" s="59">
        <v>37.51</v>
      </c>
      <c r="F13" s="59">
        <v>2.569</v>
      </c>
      <c r="G13" s="59">
        <v>377.5</v>
      </c>
      <c r="H13" s="59">
        <v>59.1</v>
      </c>
      <c r="I13" s="59">
        <v>0.21199999999999999</v>
      </c>
      <c r="J13" s="59">
        <v>43.93</v>
      </c>
      <c r="K13" s="59">
        <v>42.72</v>
      </c>
      <c r="L13" s="59">
        <v>102.7</v>
      </c>
      <c r="M13" s="59">
        <v>119.7</v>
      </c>
      <c r="N13" s="59">
        <v>20</v>
      </c>
      <c r="O13" s="59">
        <v>7.4240000000000004</v>
      </c>
      <c r="P13" s="59">
        <v>216.7</v>
      </c>
      <c r="Q13" s="59">
        <v>37.64</v>
      </c>
      <c r="R13" s="59">
        <v>173.6</v>
      </c>
      <c r="S13" s="59">
        <v>18.32</v>
      </c>
      <c r="T13" s="59">
        <v>7.2999999999999995E-2</v>
      </c>
      <c r="U13" s="59">
        <v>73.849999999999994</v>
      </c>
      <c r="V13" s="59">
        <v>12.88</v>
      </c>
      <c r="W13" s="59">
        <v>31.28</v>
      </c>
      <c r="X13" s="59">
        <v>4.8</v>
      </c>
      <c r="Y13" s="59">
        <v>22.65</v>
      </c>
      <c r="Z13" s="59">
        <v>6.0330000000000004</v>
      </c>
      <c r="AA13" s="59">
        <v>1.97</v>
      </c>
      <c r="AB13" s="59">
        <v>6.9690000000000003</v>
      </c>
      <c r="AC13" s="59">
        <v>1.1519999999999999</v>
      </c>
      <c r="AD13" s="59">
        <v>6.7110000000000003</v>
      </c>
      <c r="AE13" s="59">
        <v>1.373</v>
      </c>
      <c r="AF13" s="59">
        <v>3.5830000000000002</v>
      </c>
      <c r="AG13" s="59">
        <v>0.56999999999999995</v>
      </c>
      <c r="AH13" s="59">
        <v>3.3149999999999999</v>
      </c>
      <c r="AI13" s="59">
        <v>0.52800000000000002</v>
      </c>
      <c r="AJ13" s="59">
        <v>4.4569999999999999</v>
      </c>
      <c r="AK13" s="59">
        <v>1.2150000000000001</v>
      </c>
      <c r="AL13" s="59">
        <v>0.52800000000000002</v>
      </c>
      <c r="AM13" s="59">
        <v>1.133</v>
      </c>
      <c r="AN13" s="59">
        <v>0.33300000000000002</v>
      </c>
    </row>
    <row r="14" spans="1:40">
      <c r="A14" s="61" t="s">
        <v>616</v>
      </c>
      <c r="B14" s="76">
        <v>97</v>
      </c>
      <c r="C14" s="76" t="s">
        <v>628</v>
      </c>
      <c r="D14" s="76" t="s">
        <v>738</v>
      </c>
      <c r="E14" s="59">
        <v>37.049999999999997</v>
      </c>
      <c r="F14" s="59">
        <v>2.5710000000000002</v>
      </c>
      <c r="G14" s="59">
        <v>376.9</v>
      </c>
      <c r="H14" s="59">
        <v>58.79</v>
      </c>
      <c r="I14" s="59">
        <v>0.20899999999999999</v>
      </c>
      <c r="J14" s="59">
        <v>43.55</v>
      </c>
      <c r="K14" s="59">
        <v>41.85</v>
      </c>
      <c r="L14" s="59">
        <v>101.6</v>
      </c>
      <c r="M14" s="59">
        <v>119.9</v>
      </c>
      <c r="N14" s="59">
        <v>20</v>
      </c>
      <c r="O14" s="59">
        <v>7.4619999999999997</v>
      </c>
      <c r="P14" s="59">
        <v>216.2</v>
      </c>
      <c r="Q14" s="59">
        <v>37.97</v>
      </c>
      <c r="R14" s="59">
        <v>173.6</v>
      </c>
      <c r="S14" s="59">
        <v>18.27</v>
      </c>
      <c r="T14" s="59">
        <v>7.4999999999999997E-2</v>
      </c>
      <c r="U14" s="59">
        <v>74.41</v>
      </c>
      <c r="V14" s="59">
        <v>13.01</v>
      </c>
      <c r="W14" s="59">
        <v>31.45</v>
      </c>
      <c r="X14" s="59">
        <v>4.835</v>
      </c>
      <c r="Y14" s="59">
        <v>22.96</v>
      </c>
      <c r="Z14" s="59">
        <v>6.0460000000000003</v>
      </c>
      <c r="AA14" s="59">
        <v>1.9970000000000001</v>
      </c>
      <c r="AB14" s="59">
        <v>7.0410000000000004</v>
      </c>
      <c r="AC14" s="59">
        <v>1.151</v>
      </c>
      <c r="AD14" s="59">
        <v>6.8070000000000004</v>
      </c>
      <c r="AE14" s="59">
        <v>1.3779999999999999</v>
      </c>
      <c r="AF14" s="59">
        <v>3.5990000000000002</v>
      </c>
      <c r="AG14" s="59">
        <v>0.57899999999999996</v>
      </c>
      <c r="AH14" s="59">
        <v>3.3530000000000002</v>
      </c>
      <c r="AI14" s="59">
        <v>0.53300000000000003</v>
      </c>
      <c r="AJ14" s="59">
        <v>4.4880000000000004</v>
      </c>
      <c r="AK14" s="59">
        <v>1.214</v>
      </c>
      <c r="AL14" s="59">
        <v>0.60899999999999999</v>
      </c>
      <c r="AM14" s="59">
        <v>1.1519999999999999</v>
      </c>
      <c r="AN14" s="59">
        <v>0.34300000000000003</v>
      </c>
    </row>
    <row r="15" spans="1:40">
      <c r="A15" s="61" t="s">
        <v>617</v>
      </c>
      <c r="B15" s="76">
        <v>98</v>
      </c>
      <c r="C15" s="76" t="s">
        <v>629</v>
      </c>
      <c r="D15" s="76" t="s">
        <v>739</v>
      </c>
      <c r="E15" s="59">
        <v>35.43</v>
      </c>
      <c r="F15" s="59">
        <v>2.4140000000000001</v>
      </c>
      <c r="G15" s="59">
        <v>353.4</v>
      </c>
      <c r="H15" s="59">
        <v>64.760000000000005</v>
      </c>
      <c r="I15" s="59">
        <v>0.19500000000000001</v>
      </c>
      <c r="J15" s="59">
        <v>42.32</v>
      </c>
      <c r="K15" s="59">
        <v>42.94</v>
      </c>
      <c r="L15" s="59">
        <v>96.48</v>
      </c>
      <c r="M15" s="59">
        <v>110.8</v>
      </c>
      <c r="N15" s="59">
        <v>19.329999999999998</v>
      </c>
      <c r="O15" s="59">
        <v>6.8959999999999999</v>
      </c>
      <c r="P15" s="59">
        <v>213.3</v>
      </c>
      <c r="Q15" s="59">
        <v>35.22</v>
      </c>
      <c r="R15" s="59">
        <v>161.80000000000001</v>
      </c>
      <c r="S15" s="59">
        <v>17.04</v>
      </c>
      <c r="T15" s="59">
        <v>6.9000000000000006E-2</v>
      </c>
      <c r="U15" s="59">
        <v>73.38</v>
      </c>
      <c r="V15" s="59">
        <v>12.13</v>
      </c>
      <c r="W15" s="59">
        <v>29.2</v>
      </c>
      <c r="X15" s="59">
        <v>4.617</v>
      </c>
      <c r="Y15" s="59">
        <v>21.41</v>
      </c>
      <c r="Z15" s="59">
        <v>5.6139999999999999</v>
      </c>
      <c r="AA15" s="59">
        <v>1.903</v>
      </c>
      <c r="AB15" s="59">
        <v>6.6130000000000004</v>
      </c>
      <c r="AC15" s="59">
        <v>1.07</v>
      </c>
      <c r="AD15" s="59">
        <v>6.3230000000000004</v>
      </c>
      <c r="AE15" s="59">
        <v>1.2829999999999999</v>
      </c>
      <c r="AF15" s="59">
        <v>3.3519999999999999</v>
      </c>
      <c r="AG15" s="59">
        <v>0.53</v>
      </c>
      <c r="AH15" s="59">
        <v>3.093</v>
      </c>
      <c r="AI15" s="59">
        <v>0.48799999999999999</v>
      </c>
      <c r="AJ15" s="59">
        <v>4.16</v>
      </c>
      <c r="AK15" s="59">
        <v>1.1359999999999999</v>
      </c>
      <c r="AL15" s="59">
        <v>1.079</v>
      </c>
      <c r="AM15" s="59">
        <v>1.036</v>
      </c>
      <c r="AN15" s="59">
        <v>0.29599999999999999</v>
      </c>
    </row>
    <row r="16" spans="1:40">
      <c r="A16" s="61" t="s">
        <v>619</v>
      </c>
      <c r="B16" s="76">
        <v>110</v>
      </c>
      <c r="C16" s="76" t="s">
        <v>629</v>
      </c>
      <c r="D16" s="76" t="s">
        <v>740</v>
      </c>
      <c r="E16" s="59">
        <v>41.66</v>
      </c>
      <c r="F16" s="59">
        <v>2.6349999999999998</v>
      </c>
      <c r="G16" s="59">
        <v>386.9</v>
      </c>
      <c r="H16" s="59">
        <v>60.38</v>
      </c>
      <c r="I16" s="59">
        <v>0.219</v>
      </c>
      <c r="J16" s="59">
        <v>47.98</v>
      </c>
      <c r="K16" s="59">
        <v>45.75</v>
      </c>
      <c r="L16" s="59">
        <v>107.3</v>
      </c>
      <c r="M16" s="59">
        <v>124.8</v>
      </c>
      <c r="N16" s="59">
        <v>20.74</v>
      </c>
      <c r="O16" s="59">
        <v>8.0660000000000007</v>
      </c>
      <c r="P16" s="59">
        <v>229</v>
      </c>
      <c r="Q16" s="59">
        <v>39.76</v>
      </c>
      <c r="R16" s="59">
        <v>179.6</v>
      </c>
      <c r="S16" s="59">
        <v>18.95</v>
      </c>
      <c r="T16" s="59">
        <v>8.3000000000000004E-2</v>
      </c>
      <c r="U16" s="59">
        <v>80.86</v>
      </c>
      <c r="V16" s="59">
        <v>13.43</v>
      </c>
      <c r="W16" s="59">
        <v>32.22</v>
      </c>
      <c r="X16" s="59">
        <v>5.0609999999999999</v>
      </c>
      <c r="Y16" s="59">
        <v>23.68</v>
      </c>
      <c r="Z16" s="59">
        <v>6.2969999999999997</v>
      </c>
      <c r="AA16" s="59">
        <v>2.0950000000000002</v>
      </c>
      <c r="AB16" s="59">
        <v>7.3159999999999998</v>
      </c>
      <c r="AC16" s="59">
        <v>1.1970000000000001</v>
      </c>
      <c r="AD16" s="59">
        <v>7.1050000000000004</v>
      </c>
      <c r="AE16" s="59">
        <v>1.4350000000000001</v>
      </c>
      <c r="AF16" s="59">
        <v>3.762</v>
      </c>
      <c r="AG16" s="59">
        <v>0.59199999999999997</v>
      </c>
      <c r="AH16" s="59">
        <v>3.4710000000000001</v>
      </c>
      <c r="AI16" s="59">
        <v>0.54300000000000004</v>
      </c>
      <c r="AJ16" s="59">
        <v>4.524</v>
      </c>
      <c r="AK16" s="59">
        <v>1.2430000000000001</v>
      </c>
      <c r="AL16" s="59">
        <v>0.96799999999999997</v>
      </c>
      <c r="AM16" s="59">
        <v>1.1439999999999999</v>
      </c>
      <c r="AN16" s="59">
        <v>0.33100000000000002</v>
      </c>
    </row>
    <row r="17" spans="1:40">
      <c r="A17" s="61" t="s">
        <v>620</v>
      </c>
      <c r="B17" s="76">
        <v>138</v>
      </c>
      <c r="C17" s="76" t="s">
        <v>629</v>
      </c>
      <c r="D17" s="76" t="s">
        <v>741</v>
      </c>
      <c r="E17" s="59">
        <v>37.35</v>
      </c>
      <c r="F17" s="59">
        <v>2.5939999999999999</v>
      </c>
      <c r="G17" s="59">
        <v>385.3</v>
      </c>
      <c r="H17" s="59">
        <v>59.81</v>
      </c>
      <c r="I17" s="59">
        <v>0.20899999999999999</v>
      </c>
      <c r="J17" s="59">
        <v>43.66</v>
      </c>
      <c r="K17" s="59">
        <v>42.61</v>
      </c>
      <c r="L17" s="59">
        <v>103</v>
      </c>
      <c r="M17" s="59">
        <v>121.9</v>
      </c>
      <c r="N17" s="59">
        <v>20.16</v>
      </c>
      <c r="O17" s="59">
        <v>7.4459999999999997</v>
      </c>
      <c r="P17" s="59">
        <v>216.9</v>
      </c>
      <c r="Q17" s="59">
        <v>37.909999999999997</v>
      </c>
      <c r="R17" s="59">
        <v>172.2</v>
      </c>
      <c r="S17" s="59">
        <v>18.22</v>
      </c>
      <c r="T17" s="59">
        <v>7.1999999999999995E-2</v>
      </c>
      <c r="U17" s="59">
        <v>73.16</v>
      </c>
      <c r="V17" s="59">
        <v>12.69</v>
      </c>
      <c r="W17" s="59">
        <v>30.85</v>
      </c>
      <c r="X17" s="59">
        <v>4.7539999999999996</v>
      </c>
      <c r="Y17" s="59">
        <v>22.43</v>
      </c>
      <c r="Z17" s="59">
        <v>5.992</v>
      </c>
      <c r="AA17" s="59">
        <v>1.9830000000000001</v>
      </c>
      <c r="AB17" s="59">
        <v>7.0140000000000002</v>
      </c>
      <c r="AC17" s="59">
        <v>1.1479999999999999</v>
      </c>
      <c r="AD17" s="59">
        <v>6.7610000000000001</v>
      </c>
      <c r="AE17" s="59">
        <v>1.377</v>
      </c>
      <c r="AF17" s="59">
        <v>3.58</v>
      </c>
      <c r="AG17" s="59">
        <v>0.57099999999999995</v>
      </c>
      <c r="AH17" s="59">
        <v>3.3079999999999998</v>
      </c>
      <c r="AI17" s="59">
        <v>0.52100000000000002</v>
      </c>
      <c r="AJ17" s="59">
        <v>4.4800000000000004</v>
      </c>
      <c r="AK17" s="59">
        <v>1.2070000000000001</v>
      </c>
      <c r="AL17" s="59">
        <v>0.497</v>
      </c>
      <c r="AM17" s="59">
        <v>1.1220000000000001</v>
      </c>
      <c r="AN17" s="59">
        <v>0.33700000000000002</v>
      </c>
    </row>
    <row r="18" spans="1:40">
      <c r="A18" s="61" t="s">
        <v>742</v>
      </c>
      <c r="B18" s="76">
        <v>140</v>
      </c>
      <c r="C18" s="76" t="s">
        <v>744</v>
      </c>
      <c r="D18" s="76" t="s">
        <v>743</v>
      </c>
      <c r="E18" s="59">
        <v>43.98</v>
      </c>
      <c r="F18" s="59">
        <v>2.968</v>
      </c>
      <c r="G18" s="59">
        <v>438.8</v>
      </c>
      <c r="H18" s="59">
        <v>68.88</v>
      </c>
      <c r="I18" s="59">
        <v>0.24399999999999999</v>
      </c>
      <c r="J18" s="59">
        <v>51.84</v>
      </c>
      <c r="K18" s="59">
        <v>50.3</v>
      </c>
      <c r="L18" s="59">
        <v>119.2</v>
      </c>
      <c r="M18" s="59">
        <v>134.30000000000001</v>
      </c>
      <c r="N18" s="59">
        <v>22.94</v>
      </c>
      <c r="O18" s="59">
        <v>8.359</v>
      </c>
      <c r="P18" s="59">
        <v>249.3</v>
      </c>
      <c r="Q18" s="59">
        <v>43.64</v>
      </c>
      <c r="R18" s="59">
        <v>194.2</v>
      </c>
      <c r="S18" s="59">
        <v>21.07</v>
      </c>
      <c r="T18" s="59">
        <v>8.5999999999999993E-2</v>
      </c>
      <c r="U18" s="59">
        <v>86.99</v>
      </c>
      <c r="V18" s="59">
        <v>14.72</v>
      </c>
      <c r="W18" s="59">
        <v>36.06</v>
      </c>
      <c r="X18" s="59">
        <v>5.726</v>
      </c>
      <c r="Y18" s="59">
        <v>26.29</v>
      </c>
      <c r="Z18" s="59">
        <v>7.024</v>
      </c>
      <c r="AA18" s="59">
        <v>2.3340000000000001</v>
      </c>
      <c r="AB18" s="59">
        <v>8.1790000000000003</v>
      </c>
      <c r="AC18" s="59">
        <v>1.341</v>
      </c>
      <c r="AD18" s="59">
        <v>7.8460000000000001</v>
      </c>
      <c r="AE18" s="59">
        <v>1.5780000000000001</v>
      </c>
      <c r="AF18" s="59">
        <v>4.1580000000000004</v>
      </c>
      <c r="AG18" s="59">
        <v>0.67</v>
      </c>
      <c r="AH18" s="59">
        <v>3.8380000000000001</v>
      </c>
      <c r="AI18" s="59">
        <v>0.61099999999999999</v>
      </c>
      <c r="AJ18" s="59">
        <v>5.1139999999999999</v>
      </c>
      <c r="AK18" s="59">
        <v>1.4159999999999999</v>
      </c>
      <c r="AL18" s="59">
        <v>1.0489999999999999</v>
      </c>
      <c r="AM18" s="59">
        <v>1.252</v>
      </c>
      <c r="AN18" s="59">
        <v>0.36</v>
      </c>
    </row>
    <row r="19" spans="1:40">
      <c r="A19" s="92" t="s">
        <v>591</v>
      </c>
      <c r="B19" s="90"/>
      <c r="C19" s="90"/>
    </row>
    <row r="20" spans="1:40">
      <c r="A20" s="92" t="s">
        <v>745</v>
      </c>
      <c r="B20" s="90"/>
      <c r="C20" s="90"/>
    </row>
    <row r="21" spans="1:40">
      <c r="A21" s="61" t="s">
        <v>151</v>
      </c>
      <c r="B21" s="76">
        <v>6</v>
      </c>
      <c r="C21" s="90" t="s">
        <v>745</v>
      </c>
      <c r="D21" s="76" t="s">
        <v>760</v>
      </c>
      <c r="E21" s="59">
        <v>35.64</v>
      </c>
      <c r="F21" s="59">
        <v>2.4900000000000002</v>
      </c>
      <c r="G21" s="59">
        <v>366.8</v>
      </c>
      <c r="H21" s="59">
        <v>56.43</v>
      </c>
      <c r="I21" s="59">
        <v>0.2</v>
      </c>
      <c r="J21" s="59">
        <v>42.87</v>
      </c>
      <c r="K21" s="59">
        <v>41.28</v>
      </c>
      <c r="L21" s="59">
        <v>98.71</v>
      </c>
      <c r="M21" s="59">
        <v>117</v>
      </c>
      <c r="N21" s="59">
        <v>19.45</v>
      </c>
      <c r="O21" s="59">
        <v>7.22</v>
      </c>
      <c r="P21" s="59">
        <v>208.6</v>
      </c>
      <c r="Q21" s="59">
        <v>36.71</v>
      </c>
      <c r="R21" s="59">
        <v>168.1</v>
      </c>
      <c r="S21" s="59">
        <v>17.77</v>
      </c>
      <c r="T21" s="59">
        <v>7.0000000000000007E-2</v>
      </c>
      <c r="U21" s="59">
        <v>71.12</v>
      </c>
      <c r="V21" s="59">
        <v>12.36</v>
      </c>
      <c r="W21" s="59">
        <v>29.99</v>
      </c>
      <c r="X21" s="59">
        <v>4.6399999999999997</v>
      </c>
      <c r="Y21" s="59">
        <v>21.99</v>
      </c>
      <c r="Z21" s="59">
        <v>5.86</v>
      </c>
      <c r="AA21" s="59">
        <v>1.92</v>
      </c>
      <c r="AB21" s="59">
        <v>6.87</v>
      </c>
      <c r="AC21" s="59">
        <v>1.1200000000000001</v>
      </c>
      <c r="AD21" s="59">
        <v>6.53</v>
      </c>
      <c r="AE21" s="59">
        <v>1.33</v>
      </c>
      <c r="AF21" s="59">
        <v>3.51</v>
      </c>
      <c r="AG21" s="59">
        <v>0.56000000000000005</v>
      </c>
      <c r="AH21" s="59">
        <v>3.27</v>
      </c>
      <c r="AI21" s="59">
        <v>0.52</v>
      </c>
      <c r="AJ21" s="59">
        <v>4.38</v>
      </c>
      <c r="AK21" s="59">
        <v>1.17</v>
      </c>
      <c r="AL21" s="59">
        <v>0.59</v>
      </c>
      <c r="AM21" s="59">
        <v>1.1000000000000001</v>
      </c>
      <c r="AN21" s="59">
        <v>0.32</v>
      </c>
    </row>
    <row r="22" spans="1:40">
      <c r="A22" s="50" t="s">
        <v>152</v>
      </c>
      <c r="B22" s="76">
        <v>48</v>
      </c>
      <c r="C22" s="90" t="s">
        <v>745</v>
      </c>
      <c r="D22" s="76" t="s">
        <v>777</v>
      </c>
      <c r="E22" s="59">
        <v>47.87</v>
      </c>
      <c r="F22" s="59">
        <v>3.34</v>
      </c>
      <c r="G22" s="59">
        <v>484.9</v>
      </c>
      <c r="H22" s="59">
        <v>83.56</v>
      </c>
      <c r="I22" s="59">
        <v>0.27</v>
      </c>
      <c r="J22" s="59">
        <v>56.73</v>
      </c>
      <c r="K22" s="59">
        <v>56.16</v>
      </c>
      <c r="L22" s="59">
        <v>126.6</v>
      </c>
      <c r="M22" s="59">
        <v>153.4</v>
      </c>
      <c r="N22" s="59">
        <v>25.52</v>
      </c>
      <c r="O22" s="59">
        <v>9.48</v>
      </c>
      <c r="P22" s="59">
        <v>283.5</v>
      </c>
      <c r="Q22" s="59">
        <v>48.14</v>
      </c>
      <c r="R22" s="59">
        <v>221</v>
      </c>
      <c r="S22" s="59">
        <v>23.31</v>
      </c>
      <c r="T22" s="59">
        <v>0.09</v>
      </c>
      <c r="U22" s="59">
        <v>93.7</v>
      </c>
      <c r="V22" s="59">
        <v>16.23</v>
      </c>
      <c r="W22" s="59">
        <v>39.39</v>
      </c>
      <c r="X22" s="59">
        <v>6.01</v>
      </c>
      <c r="Y22" s="59">
        <v>28.38</v>
      </c>
      <c r="Z22" s="59">
        <v>7.57</v>
      </c>
      <c r="AA22" s="59">
        <v>2.5099999999999998</v>
      </c>
      <c r="AB22" s="59">
        <v>8.7799999999999994</v>
      </c>
      <c r="AC22" s="59">
        <v>1.44</v>
      </c>
      <c r="AD22" s="59">
        <v>8.4499999999999993</v>
      </c>
      <c r="AE22" s="59">
        <v>1.72</v>
      </c>
      <c r="AF22" s="59">
        <v>4.5199999999999996</v>
      </c>
      <c r="AG22" s="59">
        <v>0.72</v>
      </c>
      <c r="AH22" s="59">
        <v>4.22</v>
      </c>
      <c r="AI22" s="59">
        <v>0.66</v>
      </c>
      <c r="AJ22" s="59">
        <v>5.67</v>
      </c>
      <c r="AK22" s="59">
        <v>1.56</v>
      </c>
      <c r="AL22" s="59">
        <v>0.75</v>
      </c>
      <c r="AM22" s="59">
        <v>1.43</v>
      </c>
      <c r="AN22" s="59">
        <v>0.43</v>
      </c>
    </row>
    <row r="23" spans="1:40">
      <c r="A23" s="50" t="s">
        <v>153</v>
      </c>
      <c r="B23" s="76">
        <v>66</v>
      </c>
      <c r="C23" s="90" t="s">
        <v>745</v>
      </c>
      <c r="D23" s="76" t="s">
        <v>779</v>
      </c>
      <c r="E23" s="50">
        <v>33.53</v>
      </c>
      <c r="F23" s="50">
        <v>2.2200000000000002</v>
      </c>
      <c r="G23" s="50">
        <v>328.6</v>
      </c>
      <c r="H23" s="50">
        <v>70.290000000000006</v>
      </c>
      <c r="I23" s="50">
        <v>0.18</v>
      </c>
      <c r="J23" s="50">
        <v>39.119999999999997</v>
      </c>
      <c r="K23" s="50">
        <v>42.12</v>
      </c>
      <c r="L23" s="50">
        <v>91.75</v>
      </c>
      <c r="M23" s="50">
        <v>105.1</v>
      </c>
      <c r="N23" s="50">
        <v>18.21</v>
      </c>
      <c r="O23" s="50">
        <v>6.62</v>
      </c>
      <c r="P23" s="50">
        <v>207.5</v>
      </c>
      <c r="Q23" s="50">
        <v>33.18</v>
      </c>
      <c r="R23" s="50">
        <v>151.4</v>
      </c>
      <c r="S23" s="50">
        <v>16.07</v>
      </c>
      <c r="T23" s="50">
        <v>7.0000000000000007E-2</v>
      </c>
      <c r="U23" s="50">
        <v>65.52</v>
      </c>
      <c r="V23" s="50">
        <v>11.27</v>
      </c>
      <c r="W23" s="50">
        <v>27.5</v>
      </c>
      <c r="X23" s="50">
        <v>4.24</v>
      </c>
      <c r="Y23" s="50">
        <v>20.010000000000002</v>
      </c>
      <c r="Z23" s="50">
        <v>5.32</v>
      </c>
      <c r="AA23" s="50">
        <v>1.76</v>
      </c>
      <c r="AB23" s="50">
        <v>6.13</v>
      </c>
      <c r="AC23" s="50">
        <v>1.01</v>
      </c>
      <c r="AD23" s="50">
        <v>5.89</v>
      </c>
      <c r="AE23" s="50">
        <v>1.2</v>
      </c>
      <c r="AF23" s="50">
        <v>3.17</v>
      </c>
      <c r="AG23" s="50">
        <v>0.5</v>
      </c>
      <c r="AH23" s="50">
        <v>2.92</v>
      </c>
      <c r="AI23" s="50">
        <v>0.47</v>
      </c>
      <c r="AJ23" s="50">
        <v>3.84</v>
      </c>
      <c r="AK23" s="50">
        <v>1.05</v>
      </c>
      <c r="AL23" s="50">
        <v>0.44</v>
      </c>
      <c r="AM23" s="50">
        <v>1</v>
      </c>
      <c r="AN23" s="50">
        <v>0.28999999999999998</v>
      </c>
    </row>
    <row r="24" spans="1:40">
      <c r="A24" s="92" t="s">
        <v>644</v>
      </c>
      <c r="B24" s="90"/>
      <c r="C24" s="90"/>
    </row>
    <row r="25" spans="1:40">
      <c r="A25" s="61" t="s">
        <v>175</v>
      </c>
      <c r="B25" s="76">
        <v>91</v>
      </c>
      <c r="C25" s="90" t="s">
        <v>763</v>
      </c>
      <c r="D25" s="76" t="s">
        <v>747</v>
      </c>
      <c r="E25" s="59">
        <v>36.840000000000003</v>
      </c>
      <c r="F25" s="59">
        <v>2.52</v>
      </c>
      <c r="G25" s="59">
        <v>372</v>
      </c>
      <c r="H25" s="59">
        <v>65.5</v>
      </c>
      <c r="I25" s="59">
        <v>0.2</v>
      </c>
      <c r="J25" s="59">
        <v>43.81</v>
      </c>
      <c r="K25" s="59">
        <v>46.49</v>
      </c>
      <c r="L25" s="59">
        <v>100.8</v>
      </c>
      <c r="M25" s="59">
        <v>117.3</v>
      </c>
      <c r="N25" s="59">
        <v>19.87</v>
      </c>
      <c r="O25" s="59">
        <v>7.29</v>
      </c>
      <c r="P25" s="59">
        <v>216.3</v>
      </c>
      <c r="Q25" s="59">
        <v>36.89</v>
      </c>
      <c r="R25" s="59">
        <v>168.9</v>
      </c>
      <c r="S25" s="59">
        <v>17.98</v>
      </c>
      <c r="T25" s="59">
        <v>7.0000000000000007E-2</v>
      </c>
      <c r="U25" s="59">
        <v>72.819999999999993</v>
      </c>
      <c r="V25" s="59">
        <v>12.54</v>
      </c>
      <c r="W25" s="59">
        <v>30.66</v>
      </c>
      <c r="X25" s="59">
        <v>4.68</v>
      </c>
      <c r="Y25" s="59">
        <v>22.1</v>
      </c>
      <c r="Z25" s="59">
        <v>5.9</v>
      </c>
      <c r="AA25" s="59">
        <v>1.94</v>
      </c>
      <c r="AB25" s="59">
        <v>6.83</v>
      </c>
      <c r="AC25" s="59">
        <v>1.1299999999999999</v>
      </c>
      <c r="AD25" s="59">
        <v>6.61</v>
      </c>
      <c r="AE25" s="59">
        <v>1.34</v>
      </c>
      <c r="AF25" s="59">
        <v>3.51</v>
      </c>
      <c r="AG25" s="59">
        <v>0.56000000000000005</v>
      </c>
      <c r="AH25" s="59">
        <v>3.27</v>
      </c>
      <c r="AI25" s="59">
        <v>0.52</v>
      </c>
      <c r="AJ25" s="59">
        <v>4.37</v>
      </c>
      <c r="AK25" s="59">
        <v>1.18</v>
      </c>
      <c r="AL25" s="59">
        <v>0.5</v>
      </c>
      <c r="AM25" s="59">
        <v>1.1100000000000001</v>
      </c>
      <c r="AN25" s="59">
        <v>0.33</v>
      </c>
    </row>
    <row r="26" spans="1:40">
      <c r="A26" s="61" t="s">
        <v>176</v>
      </c>
      <c r="B26" s="76">
        <v>60</v>
      </c>
      <c r="C26" s="90" t="s">
        <v>763</v>
      </c>
      <c r="D26" s="76" t="s">
        <v>748</v>
      </c>
      <c r="E26" s="59">
        <v>36.71</v>
      </c>
      <c r="F26" s="59">
        <v>2.54</v>
      </c>
      <c r="G26" s="59">
        <v>373</v>
      </c>
      <c r="H26" s="59">
        <v>63</v>
      </c>
      <c r="I26" s="59">
        <v>0.21</v>
      </c>
      <c r="J26" s="59">
        <v>43.42</v>
      </c>
      <c r="K26" s="59">
        <v>44.17</v>
      </c>
      <c r="L26" s="59">
        <v>101.5</v>
      </c>
      <c r="M26" s="59">
        <v>118.8</v>
      </c>
      <c r="N26" s="59">
        <v>19.72</v>
      </c>
      <c r="O26" s="59">
        <v>7.32</v>
      </c>
      <c r="P26" s="59">
        <v>218.4</v>
      </c>
      <c r="Q26" s="59">
        <v>37.29</v>
      </c>
      <c r="R26" s="59">
        <v>171.9</v>
      </c>
      <c r="S26" s="59">
        <v>18.21</v>
      </c>
      <c r="T26" s="59">
        <v>7.0000000000000007E-2</v>
      </c>
      <c r="U26" s="59">
        <v>72.63</v>
      </c>
      <c r="V26" s="59">
        <v>12.56</v>
      </c>
      <c r="W26" s="59">
        <v>30.74</v>
      </c>
      <c r="X26" s="59">
        <v>4.72</v>
      </c>
      <c r="Y26" s="59">
        <v>22.18</v>
      </c>
      <c r="Z26" s="59">
        <v>5.95</v>
      </c>
      <c r="AA26" s="59">
        <v>1.93</v>
      </c>
      <c r="AB26" s="59">
        <v>6.89</v>
      </c>
      <c r="AC26" s="59">
        <v>1.1399999999999999</v>
      </c>
      <c r="AD26" s="59">
        <v>6.63</v>
      </c>
      <c r="AE26" s="59">
        <v>1.35</v>
      </c>
      <c r="AF26" s="59">
        <v>3.51</v>
      </c>
      <c r="AG26" s="59">
        <v>0.56999999999999995</v>
      </c>
      <c r="AH26" s="59">
        <v>3.27</v>
      </c>
      <c r="AI26" s="59">
        <v>0.51</v>
      </c>
      <c r="AJ26" s="59">
        <v>4.33</v>
      </c>
      <c r="AK26" s="59">
        <v>1.19</v>
      </c>
      <c r="AL26" s="59">
        <v>0.51</v>
      </c>
      <c r="AM26" s="59">
        <v>1.1100000000000001</v>
      </c>
      <c r="AN26" s="59">
        <v>0.33</v>
      </c>
    </row>
    <row r="27" spans="1:40">
      <c r="A27" s="61" t="s">
        <v>177</v>
      </c>
      <c r="B27" s="76">
        <v>51</v>
      </c>
      <c r="C27" s="90" t="s">
        <v>763</v>
      </c>
      <c r="D27" s="76" t="s">
        <v>749</v>
      </c>
      <c r="E27" s="59">
        <v>44.93</v>
      </c>
      <c r="F27" s="59">
        <v>3.05</v>
      </c>
      <c r="G27" s="59">
        <v>445.4</v>
      </c>
      <c r="H27" s="59">
        <v>73.88</v>
      </c>
      <c r="I27" s="59">
        <v>0.25</v>
      </c>
      <c r="J27" s="59">
        <v>52.65</v>
      </c>
      <c r="K27" s="59">
        <v>51.16</v>
      </c>
      <c r="L27" s="59">
        <v>119.4</v>
      </c>
      <c r="M27" s="59">
        <v>137.4</v>
      </c>
      <c r="N27" s="59">
        <v>23.47</v>
      </c>
      <c r="O27" s="59">
        <v>8.43</v>
      </c>
      <c r="P27" s="59">
        <v>259.89999999999998</v>
      </c>
      <c r="Q27" s="59">
        <v>45.15</v>
      </c>
      <c r="R27" s="59">
        <v>202.7</v>
      </c>
      <c r="S27" s="59">
        <v>21.57</v>
      </c>
      <c r="T27" s="59">
        <v>0.09</v>
      </c>
      <c r="U27" s="59">
        <v>89.04</v>
      </c>
      <c r="V27" s="59">
        <v>15.31</v>
      </c>
      <c r="W27" s="59">
        <v>37.24</v>
      </c>
      <c r="X27" s="59">
        <v>5.91</v>
      </c>
      <c r="Y27" s="59">
        <v>26.72</v>
      </c>
      <c r="Z27" s="59">
        <v>7.16</v>
      </c>
      <c r="AA27" s="59">
        <v>2.41</v>
      </c>
      <c r="AB27" s="59">
        <v>8.39</v>
      </c>
      <c r="AC27" s="59">
        <v>1.37</v>
      </c>
      <c r="AD27" s="59">
        <v>8.06</v>
      </c>
      <c r="AE27" s="59">
        <v>1.63</v>
      </c>
      <c r="AF27" s="59">
        <v>4.26</v>
      </c>
      <c r="AG27" s="59">
        <v>0.69</v>
      </c>
      <c r="AH27" s="59">
        <v>4</v>
      </c>
      <c r="AI27" s="59">
        <v>0.63</v>
      </c>
      <c r="AJ27" s="59">
        <v>5.27</v>
      </c>
      <c r="AK27" s="59">
        <v>1.43</v>
      </c>
      <c r="AL27" s="59">
        <v>1.23</v>
      </c>
      <c r="AM27" s="59">
        <v>1.28</v>
      </c>
      <c r="AN27" s="59">
        <v>0.37</v>
      </c>
    </row>
    <row r="28" spans="1:40">
      <c r="A28" s="94" t="s">
        <v>764</v>
      </c>
      <c r="B28" s="51"/>
      <c r="C28" s="51"/>
      <c r="D28" s="51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1:40">
      <c r="A29" s="61" t="s">
        <v>156</v>
      </c>
      <c r="B29" s="76">
        <v>4</v>
      </c>
      <c r="C29" s="90" t="s">
        <v>765</v>
      </c>
      <c r="D29" s="76" t="s">
        <v>746</v>
      </c>
      <c r="E29" s="59">
        <v>38.25</v>
      </c>
      <c r="F29" s="59">
        <v>2.65</v>
      </c>
      <c r="G29" s="59">
        <v>389.5</v>
      </c>
      <c r="H29" s="59">
        <v>60.15</v>
      </c>
      <c r="I29" s="59">
        <v>0.22</v>
      </c>
      <c r="J29" s="59">
        <v>45.36</v>
      </c>
      <c r="K29" s="59">
        <v>43.69</v>
      </c>
      <c r="L29" s="59">
        <v>104.7</v>
      </c>
      <c r="M29" s="59">
        <v>122.3</v>
      </c>
      <c r="N29" s="59">
        <v>20.43</v>
      </c>
      <c r="O29" s="59">
        <v>7.63</v>
      </c>
      <c r="P29" s="59">
        <v>222.8</v>
      </c>
      <c r="Q29" s="59">
        <v>38.93</v>
      </c>
      <c r="R29" s="59">
        <v>178.1</v>
      </c>
      <c r="S29" s="59">
        <v>18.84</v>
      </c>
      <c r="T29" s="59">
        <v>0.08</v>
      </c>
      <c r="U29" s="59">
        <v>76.06</v>
      </c>
      <c r="V29" s="59">
        <v>13.29</v>
      </c>
      <c r="W29" s="59">
        <v>32.130000000000003</v>
      </c>
      <c r="X29" s="59">
        <v>4.92</v>
      </c>
      <c r="Y29" s="59">
        <v>23.31</v>
      </c>
      <c r="Z29" s="59">
        <v>6.17</v>
      </c>
      <c r="AA29" s="59">
        <v>2.06</v>
      </c>
      <c r="AB29" s="59">
        <v>7.21</v>
      </c>
      <c r="AC29" s="59">
        <v>1.1599999999999999</v>
      </c>
      <c r="AD29" s="59">
        <v>6.97</v>
      </c>
      <c r="AE29" s="59">
        <v>1.41</v>
      </c>
      <c r="AF29" s="59">
        <v>3.65</v>
      </c>
      <c r="AG29" s="59">
        <v>0.59</v>
      </c>
      <c r="AH29" s="59">
        <v>3.41</v>
      </c>
      <c r="AI29" s="59">
        <v>0.54</v>
      </c>
      <c r="AJ29" s="59">
        <v>4.59</v>
      </c>
      <c r="AK29" s="59">
        <v>1.25</v>
      </c>
      <c r="AL29" s="59">
        <v>0.52</v>
      </c>
      <c r="AM29" s="59">
        <v>1.1599999999999999</v>
      </c>
      <c r="AN29" s="59">
        <v>0.34</v>
      </c>
    </row>
    <row r="30" spans="1:40">
      <c r="A30" s="61" t="s">
        <v>161</v>
      </c>
      <c r="B30" s="76">
        <v>4</v>
      </c>
      <c r="C30" s="90" t="s">
        <v>765</v>
      </c>
      <c r="D30" s="76" t="s">
        <v>758</v>
      </c>
      <c r="E30" s="59">
        <v>35.880000000000003</v>
      </c>
      <c r="F30" s="59">
        <v>2.4900000000000002</v>
      </c>
      <c r="G30" s="59">
        <v>366.5</v>
      </c>
      <c r="H30" s="59">
        <v>54.9</v>
      </c>
      <c r="I30" s="59">
        <v>0.2</v>
      </c>
      <c r="J30" s="59">
        <v>42.07</v>
      </c>
      <c r="K30" s="59">
        <v>40.659999999999997</v>
      </c>
      <c r="L30" s="59">
        <v>92.04</v>
      </c>
      <c r="M30" s="59">
        <v>111.5</v>
      </c>
      <c r="N30" s="59">
        <v>19.03</v>
      </c>
      <c r="O30" s="59">
        <v>7</v>
      </c>
      <c r="P30" s="59">
        <v>202.2</v>
      </c>
      <c r="Q30" s="59">
        <v>36.130000000000003</v>
      </c>
      <c r="R30" s="59">
        <v>159.9</v>
      </c>
      <c r="S30" s="59">
        <v>17.38</v>
      </c>
      <c r="T30" s="59">
        <v>7.0000000000000007E-2</v>
      </c>
      <c r="U30" s="59">
        <v>72.12</v>
      </c>
      <c r="V30" s="59">
        <v>12.14</v>
      </c>
      <c r="W30" s="59">
        <v>30.05</v>
      </c>
      <c r="X30" s="59">
        <v>4.7</v>
      </c>
      <c r="Y30" s="59">
        <v>21.6</v>
      </c>
      <c r="Z30" s="59">
        <v>5.86</v>
      </c>
      <c r="AA30" s="59">
        <v>1.91</v>
      </c>
      <c r="AB30" s="59">
        <v>6.65</v>
      </c>
      <c r="AC30" s="59">
        <v>1.1100000000000001</v>
      </c>
      <c r="AD30" s="59">
        <v>6.54</v>
      </c>
      <c r="AE30" s="59">
        <v>1.31</v>
      </c>
      <c r="AF30" s="59">
        <v>3.46</v>
      </c>
      <c r="AG30" s="59">
        <v>0.55000000000000004</v>
      </c>
      <c r="AH30" s="59">
        <v>3.19</v>
      </c>
      <c r="AI30" s="59">
        <v>0.51</v>
      </c>
      <c r="AJ30" s="59">
        <v>4.2699999999999996</v>
      </c>
      <c r="AK30" s="59">
        <v>1.18</v>
      </c>
      <c r="AL30" s="59">
        <v>0.85</v>
      </c>
      <c r="AM30" s="59">
        <v>1.04</v>
      </c>
      <c r="AN30" s="59">
        <v>0.3</v>
      </c>
    </row>
    <row r="31" spans="1:40">
      <c r="A31" s="61" t="s">
        <v>162</v>
      </c>
      <c r="B31" s="76">
        <v>10</v>
      </c>
      <c r="C31" s="90" t="s">
        <v>765</v>
      </c>
      <c r="D31" s="76" t="s">
        <v>759</v>
      </c>
      <c r="E31" s="59">
        <v>34.700000000000003</v>
      </c>
      <c r="F31" s="59">
        <v>2.4500000000000002</v>
      </c>
      <c r="G31" s="59">
        <v>360.3</v>
      </c>
      <c r="H31" s="59">
        <v>55.49</v>
      </c>
      <c r="I31" s="59">
        <v>0.2</v>
      </c>
      <c r="J31" s="59">
        <v>40.380000000000003</v>
      </c>
      <c r="K31" s="59">
        <v>38.880000000000003</v>
      </c>
      <c r="L31" s="59">
        <v>92.6</v>
      </c>
      <c r="M31" s="59">
        <v>110.1</v>
      </c>
      <c r="N31" s="59">
        <v>18.34</v>
      </c>
      <c r="O31" s="59">
        <v>6.87</v>
      </c>
      <c r="P31" s="59">
        <v>201</v>
      </c>
      <c r="Q31" s="59">
        <v>35.119999999999997</v>
      </c>
      <c r="R31" s="59">
        <v>161</v>
      </c>
      <c r="S31" s="59">
        <v>16.989999999999998</v>
      </c>
      <c r="T31" s="59">
        <v>7.0000000000000007E-2</v>
      </c>
      <c r="U31" s="59">
        <v>68.48</v>
      </c>
      <c r="V31" s="59">
        <v>11.81</v>
      </c>
      <c r="W31" s="59">
        <v>28.67</v>
      </c>
      <c r="X31" s="59">
        <v>4.4400000000000004</v>
      </c>
      <c r="Y31" s="59">
        <v>20.92</v>
      </c>
      <c r="Z31" s="59">
        <v>5.56</v>
      </c>
      <c r="AA31" s="59">
        <v>1.84</v>
      </c>
      <c r="AB31" s="59">
        <v>6.47</v>
      </c>
      <c r="AC31" s="59">
        <v>1.06</v>
      </c>
      <c r="AD31" s="59">
        <v>6.18</v>
      </c>
      <c r="AE31" s="59">
        <v>1.27</v>
      </c>
      <c r="AF31" s="59">
        <v>3.29</v>
      </c>
      <c r="AG31" s="59">
        <v>0.52</v>
      </c>
      <c r="AH31" s="59">
        <v>3.08</v>
      </c>
      <c r="AI31" s="59">
        <v>0.48</v>
      </c>
      <c r="AJ31" s="59">
        <v>4.1500000000000004</v>
      </c>
      <c r="AK31" s="59">
        <v>1.1200000000000001</v>
      </c>
      <c r="AL31" s="59">
        <v>0.66</v>
      </c>
      <c r="AM31" s="59">
        <v>1.05</v>
      </c>
      <c r="AN31" s="59">
        <v>0.32</v>
      </c>
    </row>
    <row r="32" spans="1:40">
      <c r="A32" s="61" t="s">
        <v>753</v>
      </c>
      <c r="B32" s="76">
        <v>12</v>
      </c>
      <c r="C32" s="90" t="s">
        <v>765</v>
      </c>
      <c r="D32" s="76" t="s">
        <v>752</v>
      </c>
      <c r="E32" s="59">
        <v>41.45</v>
      </c>
      <c r="F32" s="59">
        <v>2.88</v>
      </c>
      <c r="G32" s="59">
        <v>568.6</v>
      </c>
      <c r="H32" s="59">
        <v>70.680000000000007</v>
      </c>
      <c r="I32" s="59">
        <v>0.23</v>
      </c>
      <c r="J32" s="59">
        <v>48.43</v>
      </c>
      <c r="K32" s="59">
        <v>46.45</v>
      </c>
      <c r="L32" s="59">
        <v>107.9</v>
      </c>
      <c r="M32" s="59">
        <v>133</v>
      </c>
      <c r="N32" s="59">
        <v>22.09</v>
      </c>
      <c r="O32" s="59">
        <v>7.89</v>
      </c>
      <c r="P32" s="59">
        <v>234.2</v>
      </c>
      <c r="Q32" s="59">
        <v>40.57</v>
      </c>
      <c r="R32" s="59">
        <v>184.5</v>
      </c>
      <c r="S32" s="59">
        <v>19.510000000000002</v>
      </c>
      <c r="T32" s="59">
        <v>0.08</v>
      </c>
      <c r="U32" s="59">
        <v>83</v>
      </c>
      <c r="V32" s="59">
        <v>14.09</v>
      </c>
      <c r="W32" s="59">
        <v>34.1</v>
      </c>
      <c r="X32" s="59">
        <v>5.32</v>
      </c>
      <c r="Y32" s="59">
        <v>23.98</v>
      </c>
      <c r="Z32" s="59">
        <v>6.43</v>
      </c>
      <c r="AA32" s="59">
        <v>2.1800000000000002</v>
      </c>
      <c r="AB32" s="59">
        <v>7.54</v>
      </c>
      <c r="AC32" s="59">
        <v>1.22</v>
      </c>
      <c r="AD32" s="59">
        <v>7.22</v>
      </c>
      <c r="AE32" s="59">
        <v>1.46</v>
      </c>
      <c r="AF32" s="59">
        <v>3.88</v>
      </c>
      <c r="AG32" s="59">
        <v>0.61</v>
      </c>
      <c r="AH32" s="59">
        <v>3.53</v>
      </c>
      <c r="AI32" s="59">
        <v>0.56000000000000005</v>
      </c>
      <c r="AJ32" s="59">
        <v>4.79</v>
      </c>
      <c r="AK32" s="59">
        <v>1.28</v>
      </c>
      <c r="AL32" s="59">
        <v>1.17</v>
      </c>
      <c r="AM32" s="59">
        <v>1.1599999999999999</v>
      </c>
      <c r="AN32" s="59">
        <v>0.33</v>
      </c>
    </row>
    <row r="33" spans="1:40">
      <c r="A33" s="61" t="s">
        <v>164</v>
      </c>
      <c r="B33" s="76">
        <v>54</v>
      </c>
      <c r="C33" s="90" t="s">
        <v>765</v>
      </c>
      <c r="D33" s="76" t="s">
        <v>762</v>
      </c>
      <c r="E33" s="59">
        <v>38.15</v>
      </c>
      <c r="F33" s="59">
        <v>2.67</v>
      </c>
      <c r="G33" s="59">
        <v>391.5</v>
      </c>
      <c r="H33" s="59">
        <v>65.290000000000006</v>
      </c>
      <c r="I33" s="59">
        <v>0.21</v>
      </c>
      <c r="J33" s="59">
        <v>46.95</v>
      </c>
      <c r="K33" s="59">
        <v>44.77</v>
      </c>
      <c r="L33" s="59">
        <v>103.1</v>
      </c>
      <c r="M33" s="59">
        <v>120.8</v>
      </c>
      <c r="N33" s="59">
        <v>20.41</v>
      </c>
      <c r="O33" s="59">
        <v>7.41</v>
      </c>
      <c r="P33" s="59">
        <v>222.6</v>
      </c>
      <c r="Q33" s="59">
        <v>38.590000000000003</v>
      </c>
      <c r="R33" s="59">
        <v>179.3</v>
      </c>
      <c r="S33" s="59">
        <v>18.46</v>
      </c>
      <c r="T33" s="59">
        <v>0.08</v>
      </c>
      <c r="U33" s="59">
        <v>78.680000000000007</v>
      </c>
      <c r="V33" s="59">
        <v>13.04</v>
      </c>
      <c r="W33" s="59">
        <v>31.58</v>
      </c>
      <c r="X33" s="59">
        <v>4.91</v>
      </c>
      <c r="Y33" s="59">
        <v>22.91</v>
      </c>
      <c r="Z33" s="59">
        <v>6.09</v>
      </c>
      <c r="AA33" s="59">
        <v>2.06</v>
      </c>
      <c r="AB33" s="59">
        <v>7.26</v>
      </c>
      <c r="AC33" s="59">
        <v>1.1499999999999999</v>
      </c>
      <c r="AD33" s="59">
        <v>6.79</v>
      </c>
      <c r="AE33" s="59">
        <v>1.38</v>
      </c>
      <c r="AF33" s="59">
        <v>3.64</v>
      </c>
      <c r="AG33" s="59">
        <v>0.57999999999999996</v>
      </c>
      <c r="AH33" s="59">
        <v>3.35</v>
      </c>
      <c r="AI33" s="59">
        <v>0.52</v>
      </c>
      <c r="AJ33" s="59">
        <v>4.5</v>
      </c>
      <c r="AK33" s="59">
        <v>1.2</v>
      </c>
      <c r="AL33" s="59">
        <v>0.94</v>
      </c>
      <c r="AM33" s="59">
        <v>1.1000000000000001</v>
      </c>
      <c r="AN33" s="59">
        <v>0.32</v>
      </c>
    </row>
    <row r="34" spans="1:40">
      <c r="A34" s="61" t="s">
        <v>163</v>
      </c>
      <c r="B34" s="76">
        <v>60</v>
      </c>
      <c r="C34" s="90" t="s">
        <v>765</v>
      </c>
      <c r="D34" s="76" t="s">
        <v>761</v>
      </c>
      <c r="E34" s="59">
        <v>48.33</v>
      </c>
      <c r="F34" s="59">
        <v>3.31</v>
      </c>
      <c r="G34" s="59">
        <v>480.8</v>
      </c>
      <c r="H34" s="59">
        <v>75.98</v>
      </c>
      <c r="I34" s="59">
        <v>0.27</v>
      </c>
      <c r="J34" s="59">
        <v>59.9</v>
      </c>
      <c r="K34" s="59">
        <v>55.12</v>
      </c>
      <c r="L34" s="59">
        <v>132.80000000000001</v>
      </c>
      <c r="M34" s="59">
        <v>152.4</v>
      </c>
      <c r="N34" s="59">
        <v>25.98</v>
      </c>
      <c r="O34" s="59">
        <v>9.39</v>
      </c>
      <c r="P34" s="59">
        <v>277.89999999999998</v>
      </c>
      <c r="Q34" s="59">
        <v>48.46</v>
      </c>
      <c r="R34" s="59">
        <v>213.3</v>
      </c>
      <c r="S34" s="59">
        <v>23.22</v>
      </c>
      <c r="T34" s="59">
        <v>0.09</v>
      </c>
      <c r="U34" s="59">
        <v>100.7</v>
      </c>
      <c r="V34" s="59">
        <v>16.649999999999999</v>
      </c>
      <c r="W34" s="59">
        <v>40.520000000000003</v>
      </c>
      <c r="X34" s="59">
        <v>6.39</v>
      </c>
      <c r="Y34" s="59">
        <v>29.53</v>
      </c>
      <c r="Z34" s="59">
        <v>7.73</v>
      </c>
      <c r="AA34" s="59">
        <v>2.61</v>
      </c>
      <c r="AB34" s="59">
        <v>8.98</v>
      </c>
      <c r="AC34" s="59">
        <v>1.48</v>
      </c>
      <c r="AD34" s="59">
        <v>8.73</v>
      </c>
      <c r="AE34" s="59">
        <v>1.76</v>
      </c>
      <c r="AF34" s="59">
        <v>4.6500000000000004</v>
      </c>
      <c r="AG34" s="59">
        <v>0.74</v>
      </c>
      <c r="AH34" s="59">
        <v>4.3499999999999996</v>
      </c>
      <c r="AI34" s="59">
        <v>0.68</v>
      </c>
      <c r="AJ34" s="59">
        <v>5.65</v>
      </c>
      <c r="AK34" s="59">
        <v>1.54</v>
      </c>
      <c r="AL34" s="59">
        <v>1.1399999999999999</v>
      </c>
      <c r="AM34" s="59">
        <v>1.38</v>
      </c>
      <c r="AN34" s="59">
        <v>0.41</v>
      </c>
    </row>
    <row r="35" spans="1:40">
      <c r="A35" s="61" t="s">
        <v>157</v>
      </c>
      <c r="B35" s="76">
        <v>62</v>
      </c>
      <c r="C35" s="90" t="s">
        <v>765</v>
      </c>
      <c r="D35" s="76" t="s">
        <v>750</v>
      </c>
      <c r="E35" s="59">
        <v>36.89</v>
      </c>
      <c r="F35" s="59">
        <v>2.5299999999999998</v>
      </c>
      <c r="G35" s="59">
        <v>369.9</v>
      </c>
      <c r="H35" s="59">
        <v>64.41</v>
      </c>
      <c r="I35" s="59">
        <v>0.21</v>
      </c>
      <c r="J35" s="59">
        <v>43.04</v>
      </c>
      <c r="K35" s="59">
        <v>44.03</v>
      </c>
      <c r="L35" s="59">
        <v>94.21</v>
      </c>
      <c r="M35" s="59">
        <v>117.7</v>
      </c>
      <c r="N35" s="59">
        <v>19.88</v>
      </c>
      <c r="O35" s="59">
        <v>7.25</v>
      </c>
      <c r="P35" s="59">
        <v>219</v>
      </c>
      <c r="Q35" s="59">
        <v>36.869999999999997</v>
      </c>
      <c r="R35" s="59">
        <v>169.8</v>
      </c>
      <c r="S35" s="59">
        <v>18.010000000000002</v>
      </c>
      <c r="T35" s="59">
        <v>0.08</v>
      </c>
      <c r="U35" s="59">
        <v>72.27</v>
      </c>
      <c r="V35" s="59">
        <v>12.55</v>
      </c>
      <c r="W35" s="59">
        <v>30.58</v>
      </c>
      <c r="X35" s="59">
        <v>4.6500000000000004</v>
      </c>
      <c r="Y35" s="59">
        <v>21.8</v>
      </c>
      <c r="Z35" s="59">
        <v>5.83</v>
      </c>
      <c r="AA35" s="59">
        <v>1.93</v>
      </c>
      <c r="AB35" s="59">
        <v>6.77</v>
      </c>
      <c r="AC35" s="59">
        <v>1.1100000000000001</v>
      </c>
      <c r="AD35" s="59">
        <v>6.54</v>
      </c>
      <c r="AE35" s="59">
        <v>1.33</v>
      </c>
      <c r="AF35" s="59">
        <v>3.49</v>
      </c>
      <c r="AG35" s="59">
        <v>0.56000000000000005</v>
      </c>
      <c r="AH35" s="59">
        <v>3.25</v>
      </c>
      <c r="AI35" s="59">
        <v>0.51</v>
      </c>
      <c r="AJ35" s="59">
        <v>4.3</v>
      </c>
      <c r="AK35" s="59">
        <v>1.2</v>
      </c>
      <c r="AL35" s="59">
        <v>1.08</v>
      </c>
      <c r="AM35" s="59">
        <v>1.1100000000000001</v>
      </c>
      <c r="AN35" s="59">
        <v>0.33</v>
      </c>
    </row>
    <row r="36" spans="1:40">
      <c r="A36" s="61" t="s">
        <v>640</v>
      </c>
      <c r="B36" s="76">
        <v>92</v>
      </c>
      <c r="C36" s="90" t="s">
        <v>765</v>
      </c>
      <c r="D36" s="76" t="s">
        <v>755</v>
      </c>
      <c r="E36" s="59">
        <v>35.619999999999997</v>
      </c>
      <c r="F36" s="59">
        <v>2.4500000000000002</v>
      </c>
      <c r="G36" s="59">
        <v>365.7</v>
      </c>
      <c r="H36" s="59">
        <v>64.06</v>
      </c>
      <c r="I36" s="59">
        <v>0.2</v>
      </c>
      <c r="J36" s="59">
        <v>42.45</v>
      </c>
      <c r="K36" s="59">
        <v>44.85</v>
      </c>
      <c r="L36" s="59">
        <v>90.19</v>
      </c>
      <c r="M36" s="59">
        <v>114.6</v>
      </c>
      <c r="N36" s="59">
        <v>19.239999999999998</v>
      </c>
      <c r="O36" s="59">
        <v>7.09</v>
      </c>
      <c r="P36" s="59">
        <v>214</v>
      </c>
      <c r="Q36" s="59">
        <v>35.92</v>
      </c>
      <c r="R36" s="59">
        <v>165.7</v>
      </c>
      <c r="S36" s="59">
        <v>17.440000000000001</v>
      </c>
      <c r="T36" s="59">
        <v>7.0000000000000007E-2</v>
      </c>
      <c r="U36" s="59">
        <v>70.11</v>
      </c>
      <c r="V36" s="59">
        <v>12.02</v>
      </c>
      <c r="W36" s="59">
        <v>29.19</v>
      </c>
      <c r="X36" s="59">
        <v>4.47</v>
      </c>
      <c r="Y36" s="59">
        <v>21.27</v>
      </c>
      <c r="Z36" s="59">
        <v>5.59</v>
      </c>
      <c r="AA36" s="59">
        <v>1.85</v>
      </c>
      <c r="AB36" s="59">
        <v>6.53</v>
      </c>
      <c r="AC36" s="59">
        <v>1.07</v>
      </c>
      <c r="AD36" s="59">
        <v>6.32</v>
      </c>
      <c r="AE36" s="59">
        <v>1.29</v>
      </c>
      <c r="AF36" s="59">
        <v>3.33</v>
      </c>
      <c r="AG36" s="59">
        <v>0.53</v>
      </c>
      <c r="AH36" s="59">
        <v>3.13</v>
      </c>
      <c r="AI36" s="59">
        <v>0.49</v>
      </c>
      <c r="AJ36" s="59">
        <v>4.18</v>
      </c>
      <c r="AK36" s="59">
        <v>1.1499999999999999</v>
      </c>
      <c r="AL36" s="59">
        <v>0.51</v>
      </c>
      <c r="AM36" s="59">
        <v>1.06</v>
      </c>
      <c r="AN36" s="59">
        <v>0.31</v>
      </c>
    </row>
    <row r="37" spans="1:40">
      <c r="A37" s="61" t="s">
        <v>756</v>
      </c>
      <c r="B37" s="76">
        <v>97</v>
      </c>
      <c r="C37" s="90" t="s">
        <v>765</v>
      </c>
      <c r="D37" s="76" t="s">
        <v>757</v>
      </c>
      <c r="E37" s="59">
        <v>41.02</v>
      </c>
      <c r="F37" s="59">
        <v>2.68</v>
      </c>
      <c r="G37" s="59">
        <v>394.9</v>
      </c>
      <c r="H37" s="59">
        <v>79.569999999999993</v>
      </c>
      <c r="I37" s="59">
        <v>0.22</v>
      </c>
      <c r="J37" s="59">
        <v>47.98</v>
      </c>
      <c r="K37" s="59">
        <v>50.19</v>
      </c>
      <c r="L37" s="59">
        <v>95.59</v>
      </c>
      <c r="M37" s="59">
        <v>122.1</v>
      </c>
      <c r="N37" s="59">
        <v>21.42</v>
      </c>
      <c r="O37" s="59">
        <v>7.71</v>
      </c>
      <c r="P37" s="59">
        <v>236.3</v>
      </c>
      <c r="Q37" s="59">
        <v>39.79</v>
      </c>
      <c r="R37" s="59">
        <v>180.9</v>
      </c>
      <c r="S37" s="59">
        <v>19.32</v>
      </c>
      <c r="T37" s="59">
        <v>0.08</v>
      </c>
      <c r="U37" s="59">
        <v>79.69</v>
      </c>
      <c r="V37" s="59">
        <v>13.57</v>
      </c>
      <c r="W37" s="59">
        <v>33</v>
      </c>
      <c r="X37" s="59">
        <v>5.22</v>
      </c>
      <c r="Y37" s="59">
        <v>23.75</v>
      </c>
      <c r="Z37" s="59">
        <v>6.32</v>
      </c>
      <c r="AA37" s="59">
        <v>2.12</v>
      </c>
      <c r="AB37" s="59">
        <v>7.42</v>
      </c>
      <c r="AC37" s="59">
        <v>1.22</v>
      </c>
      <c r="AD37" s="59">
        <v>7.18</v>
      </c>
      <c r="AE37" s="59">
        <v>1.45</v>
      </c>
      <c r="AF37" s="59">
        <v>3.77</v>
      </c>
      <c r="AG37" s="59">
        <v>0.6</v>
      </c>
      <c r="AH37" s="59">
        <v>3.54</v>
      </c>
      <c r="AI37" s="59">
        <v>0.56000000000000005</v>
      </c>
      <c r="AJ37" s="59">
        <v>4.75</v>
      </c>
      <c r="AK37" s="59">
        <v>1.31</v>
      </c>
      <c r="AL37" s="59">
        <v>1.08</v>
      </c>
      <c r="AM37" s="59">
        <v>1.1299999999999999</v>
      </c>
      <c r="AN37" s="59">
        <v>0.33</v>
      </c>
    </row>
    <row r="38" spans="1:40">
      <c r="A38" s="61" t="s">
        <v>160</v>
      </c>
      <c r="B38" s="76">
        <v>140</v>
      </c>
      <c r="C38" s="90" t="s">
        <v>765</v>
      </c>
      <c r="D38" s="76" t="s">
        <v>754</v>
      </c>
      <c r="E38" s="59">
        <v>38.15</v>
      </c>
      <c r="F38" s="59">
        <v>2.62</v>
      </c>
      <c r="G38" s="59">
        <v>389.3</v>
      </c>
      <c r="H38" s="59">
        <v>65.819999999999993</v>
      </c>
      <c r="I38" s="59">
        <v>0.21</v>
      </c>
      <c r="J38" s="59">
        <v>46.18</v>
      </c>
      <c r="K38" s="59">
        <v>45.4</v>
      </c>
      <c r="L38" s="59">
        <v>103.9</v>
      </c>
      <c r="M38" s="59">
        <v>120.8</v>
      </c>
      <c r="N38" s="59">
        <v>20.66</v>
      </c>
      <c r="O38" s="59">
        <v>7.34</v>
      </c>
      <c r="P38" s="59">
        <v>219.7</v>
      </c>
      <c r="Q38" s="59">
        <v>37.74</v>
      </c>
      <c r="R38" s="59">
        <v>173.7</v>
      </c>
      <c r="S38" s="59">
        <v>18.260000000000002</v>
      </c>
      <c r="T38" s="59">
        <v>0.08</v>
      </c>
      <c r="U38" s="59">
        <v>78.88</v>
      </c>
      <c r="V38" s="59">
        <v>12.9</v>
      </c>
      <c r="W38" s="59">
        <v>31.29</v>
      </c>
      <c r="X38" s="59">
        <v>4.87</v>
      </c>
      <c r="Y38" s="59">
        <v>22.77</v>
      </c>
      <c r="Z38" s="59">
        <v>6.01</v>
      </c>
      <c r="AA38" s="59">
        <v>2.06</v>
      </c>
      <c r="AB38" s="59">
        <v>7.05</v>
      </c>
      <c r="AC38" s="59">
        <v>1.1399999999999999</v>
      </c>
      <c r="AD38" s="59">
        <v>6.83</v>
      </c>
      <c r="AE38" s="59">
        <v>1.38</v>
      </c>
      <c r="AF38" s="59">
        <v>3.63</v>
      </c>
      <c r="AG38" s="59">
        <v>0.56999999999999995</v>
      </c>
      <c r="AH38" s="59">
        <v>3.31</v>
      </c>
      <c r="AI38" s="59">
        <v>0.53</v>
      </c>
      <c r="AJ38" s="59">
        <v>4.38</v>
      </c>
      <c r="AK38" s="59">
        <v>1.19</v>
      </c>
      <c r="AL38" s="59">
        <v>0.97</v>
      </c>
      <c r="AM38" s="59">
        <v>1.1000000000000001</v>
      </c>
      <c r="AN38" s="59">
        <v>0.32</v>
      </c>
    </row>
    <row r="39" spans="1:40">
      <c r="A39" s="61" t="s">
        <v>158</v>
      </c>
      <c r="B39" s="76">
        <v>140</v>
      </c>
      <c r="C39" s="90" t="s">
        <v>765</v>
      </c>
      <c r="D39" s="76" t="s">
        <v>751</v>
      </c>
      <c r="E39" s="59">
        <v>41.22</v>
      </c>
      <c r="F39" s="59">
        <v>2.83</v>
      </c>
      <c r="G39" s="59">
        <v>417.3</v>
      </c>
      <c r="H39" s="59">
        <v>63.92</v>
      </c>
      <c r="I39" s="59">
        <v>0.23</v>
      </c>
      <c r="J39" s="59">
        <v>48.84</v>
      </c>
      <c r="K39" s="59">
        <v>46.63</v>
      </c>
      <c r="L39" s="59">
        <v>108.7</v>
      </c>
      <c r="M39" s="59">
        <v>129.5</v>
      </c>
      <c r="N39" s="59">
        <v>20.94</v>
      </c>
      <c r="O39" s="59">
        <v>7.62</v>
      </c>
      <c r="P39" s="59">
        <v>225.3</v>
      </c>
      <c r="Q39" s="59">
        <v>39.950000000000003</v>
      </c>
      <c r="R39" s="59">
        <v>180.1</v>
      </c>
      <c r="S39" s="59">
        <v>19.489999999999998</v>
      </c>
      <c r="T39" s="59">
        <v>0.08</v>
      </c>
      <c r="U39" s="59">
        <v>78.47</v>
      </c>
      <c r="V39" s="59">
        <v>13.29</v>
      </c>
      <c r="W39" s="59">
        <v>32.71</v>
      </c>
      <c r="X39" s="59">
        <v>5.14</v>
      </c>
      <c r="Y39" s="59">
        <v>23.5</v>
      </c>
      <c r="Z39" s="59">
        <v>6.16</v>
      </c>
      <c r="AA39" s="59">
        <v>2.06</v>
      </c>
      <c r="AB39" s="59">
        <v>7.21</v>
      </c>
      <c r="AC39" s="59">
        <v>1.17</v>
      </c>
      <c r="AD39" s="59">
        <v>6.94</v>
      </c>
      <c r="AE39" s="59">
        <v>1.41</v>
      </c>
      <c r="AF39" s="59">
        <v>3.65</v>
      </c>
      <c r="AG39" s="59">
        <v>0.56999999999999995</v>
      </c>
      <c r="AH39" s="59">
        <v>3.33</v>
      </c>
      <c r="AI39" s="59">
        <v>0.53</v>
      </c>
      <c r="AJ39" s="59">
        <v>4.5199999999999996</v>
      </c>
      <c r="AK39" s="59">
        <v>1.23</v>
      </c>
      <c r="AL39" s="59">
        <v>1.05</v>
      </c>
      <c r="AM39" s="59">
        <v>1.07</v>
      </c>
      <c r="AN39" s="59">
        <v>0.31</v>
      </c>
    </row>
    <row r="40" spans="1:40" s="67" customFormat="1">
      <c r="A40" s="92" t="s">
        <v>631</v>
      </c>
      <c r="D40" s="89"/>
    </row>
    <row r="41" spans="1:40">
      <c r="A41" s="50" t="s">
        <v>768</v>
      </c>
      <c r="B41" s="76">
        <v>54</v>
      </c>
      <c r="C41" s="90" t="s">
        <v>631</v>
      </c>
      <c r="D41" s="76" t="s">
        <v>766</v>
      </c>
      <c r="E41" s="59">
        <v>52.95</v>
      </c>
      <c r="F41" s="59">
        <v>3.64</v>
      </c>
      <c r="G41" s="59">
        <v>532</v>
      </c>
      <c r="H41" s="59">
        <v>81.84</v>
      </c>
      <c r="I41" s="59">
        <v>0.28999999999999998</v>
      </c>
      <c r="J41" s="59">
        <v>64.52</v>
      </c>
      <c r="K41" s="59">
        <v>60</v>
      </c>
      <c r="L41" s="59">
        <v>142.80000000000001</v>
      </c>
      <c r="M41" s="59">
        <v>168.2</v>
      </c>
      <c r="N41" s="59">
        <v>28.43</v>
      </c>
      <c r="O41" s="59">
        <v>10.38</v>
      </c>
      <c r="P41" s="59">
        <v>309.3</v>
      </c>
      <c r="Q41" s="59">
        <v>54.22</v>
      </c>
      <c r="R41" s="59">
        <v>236.5</v>
      </c>
      <c r="S41" s="59">
        <v>25.88</v>
      </c>
      <c r="T41" s="59">
        <v>0.1</v>
      </c>
      <c r="U41" s="59">
        <v>110.6</v>
      </c>
      <c r="V41" s="59">
        <v>18.260000000000002</v>
      </c>
      <c r="W41" s="59">
        <v>44.16</v>
      </c>
      <c r="X41" s="59">
        <v>6.89</v>
      </c>
      <c r="Y41" s="59">
        <v>32.39</v>
      </c>
      <c r="Z41" s="59">
        <v>8.64</v>
      </c>
      <c r="AA41" s="59">
        <v>2.85</v>
      </c>
      <c r="AB41" s="59">
        <v>9.94</v>
      </c>
      <c r="AC41" s="59">
        <v>1.61</v>
      </c>
      <c r="AD41" s="59">
        <v>9.73</v>
      </c>
      <c r="AE41" s="59">
        <v>1.94</v>
      </c>
      <c r="AF41" s="59">
        <v>5.0999999999999996</v>
      </c>
      <c r="AG41" s="59">
        <v>0.8</v>
      </c>
      <c r="AH41" s="59">
        <v>4.74</v>
      </c>
      <c r="AI41" s="59">
        <v>0.74</v>
      </c>
      <c r="AJ41" s="59">
        <v>6.23</v>
      </c>
      <c r="AK41" s="59">
        <v>1.69</v>
      </c>
      <c r="AL41" s="59">
        <v>1.33</v>
      </c>
      <c r="AM41" s="59">
        <v>1.54</v>
      </c>
      <c r="AN41" s="59">
        <v>0.44</v>
      </c>
    </row>
    <row r="42" spans="1:40">
      <c r="A42" s="50" t="s">
        <v>166</v>
      </c>
      <c r="B42" s="76">
        <v>91</v>
      </c>
      <c r="C42" s="90" t="s">
        <v>631</v>
      </c>
      <c r="D42" s="76" t="s">
        <v>767</v>
      </c>
      <c r="E42" s="59">
        <v>52.62</v>
      </c>
      <c r="F42" s="59">
        <v>3.67</v>
      </c>
      <c r="G42" s="59">
        <v>532.79999999999995</v>
      </c>
      <c r="H42" s="59">
        <v>82.97</v>
      </c>
      <c r="I42" s="59">
        <v>0.3</v>
      </c>
      <c r="J42" s="59">
        <v>64.89</v>
      </c>
      <c r="K42" s="59">
        <v>58.87</v>
      </c>
      <c r="L42" s="59">
        <v>139.30000000000001</v>
      </c>
      <c r="M42" s="59">
        <v>167.6</v>
      </c>
      <c r="N42" s="59">
        <v>28.04</v>
      </c>
      <c r="O42" s="59">
        <v>10.14</v>
      </c>
      <c r="P42" s="59">
        <v>299.2</v>
      </c>
      <c r="Q42" s="59">
        <v>53.32</v>
      </c>
      <c r="R42" s="59">
        <v>237.7</v>
      </c>
      <c r="S42" s="59">
        <v>25.84</v>
      </c>
      <c r="T42" s="59">
        <v>0.11</v>
      </c>
      <c r="U42" s="59">
        <v>111.6</v>
      </c>
      <c r="V42" s="59">
        <v>18.05</v>
      </c>
      <c r="W42" s="59">
        <v>43.8</v>
      </c>
      <c r="X42" s="59">
        <v>6.9</v>
      </c>
      <c r="Y42" s="59">
        <v>32.07</v>
      </c>
      <c r="Z42" s="59">
        <v>8.5500000000000007</v>
      </c>
      <c r="AA42" s="59">
        <v>2.85</v>
      </c>
      <c r="AB42" s="59">
        <v>9.82</v>
      </c>
      <c r="AC42" s="59">
        <v>1.6</v>
      </c>
      <c r="AD42" s="59">
        <v>9.5</v>
      </c>
      <c r="AE42" s="59">
        <v>1.92</v>
      </c>
      <c r="AF42" s="59">
        <v>5.0599999999999996</v>
      </c>
      <c r="AG42" s="59">
        <v>0.8</v>
      </c>
      <c r="AH42" s="59">
        <v>4.59</v>
      </c>
      <c r="AI42" s="59">
        <v>0.73</v>
      </c>
      <c r="AJ42" s="59">
        <v>6.19</v>
      </c>
      <c r="AK42" s="59">
        <v>1.7</v>
      </c>
      <c r="AL42" s="59">
        <v>2.35</v>
      </c>
      <c r="AM42" s="59">
        <v>1.54</v>
      </c>
      <c r="AN42" s="59">
        <v>0.45</v>
      </c>
    </row>
    <row r="43" spans="1:40">
      <c r="A43" s="94" t="s">
        <v>769</v>
      </c>
      <c r="C43" s="90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</row>
    <row r="44" spans="1:40">
      <c r="A44" s="50" t="s">
        <v>634</v>
      </c>
      <c r="B44" s="76">
        <v>4</v>
      </c>
      <c r="C44" s="90" t="s">
        <v>769</v>
      </c>
      <c r="D44" s="76" t="s">
        <v>770</v>
      </c>
      <c r="E44" s="50">
        <v>39.15</v>
      </c>
      <c r="F44" s="50">
        <v>2.68</v>
      </c>
      <c r="G44" s="50">
        <v>394.7</v>
      </c>
      <c r="H44" s="50">
        <v>67.14</v>
      </c>
      <c r="I44" s="50">
        <v>0.21</v>
      </c>
      <c r="J44" s="50">
        <v>47.28</v>
      </c>
      <c r="K44" s="50">
        <v>45.27</v>
      </c>
      <c r="L44" s="50">
        <v>87.46</v>
      </c>
      <c r="M44" s="50">
        <v>123.5</v>
      </c>
      <c r="N44" s="50">
        <v>20.99</v>
      </c>
      <c r="O44" s="50">
        <v>7.4</v>
      </c>
      <c r="P44" s="50">
        <v>225.4</v>
      </c>
      <c r="Q44" s="50">
        <v>38.979999999999997</v>
      </c>
      <c r="R44" s="50">
        <v>180.6</v>
      </c>
      <c r="S44" s="50">
        <v>18.79</v>
      </c>
      <c r="T44" s="50">
        <v>0.08</v>
      </c>
      <c r="U44" s="50">
        <v>79.680000000000007</v>
      </c>
      <c r="V44" s="50">
        <v>13.18</v>
      </c>
      <c r="W44" s="50">
        <v>31.48</v>
      </c>
      <c r="X44" s="50">
        <v>5</v>
      </c>
      <c r="Y44" s="50">
        <v>23.46</v>
      </c>
      <c r="Z44" s="50">
        <v>6.16</v>
      </c>
      <c r="AA44" s="50">
        <v>2.09</v>
      </c>
      <c r="AB44" s="50">
        <v>7.22</v>
      </c>
      <c r="AC44" s="50">
        <v>1.18</v>
      </c>
      <c r="AD44" s="50">
        <v>6.94</v>
      </c>
      <c r="AE44" s="50">
        <v>1.41</v>
      </c>
      <c r="AF44" s="50">
        <v>3.68</v>
      </c>
      <c r="AG44" s="50">
        <v>0.59</v>
      </c>
      <c r="AH44" s="50">
        <v>3.45</v>
      </c>
      <c r="AI44" s="50">
        <v>0.53</v>
      </c>
      <c r="AJ44" s="50">
        <v>4.53</v>
      </c>
      <c r="AK44" s="50">
        <v>1.21</v>
      </c>
      <c r="AL44" s="50">
        <v>0.9</v>
      </c>
      <c r="AM44" s="50">
        <v>1.1299999999999999</v>
      </c>
      <c r="AN44" s="50">
        <v>0.32</v>
      </c>
    </row>
    <row r="45" spans="1:40">
      <c r="A45" s="50" t="s">
        <v>172</v>
      </c>
      <c r="B45" s="76">
        <v>6</v>
      </c>
      <c r="C45" s="90" t="s">
        <v>769</v>
      </c>
      <c r="D45" s="76" t="s">
        <v>771</v>
      </c>
      <c r="E45" s="50">
        <v>42.99</v>
      </c>
      <c r="F45" s="50">
        <v>2.94</v>
      </c>
      <c r="G45" s="50">
        <v>430.2</v>
      </c>
      <c r="H45" s="50">
        <v>66.44</v>
      </c>
      <c r="I45" s="50">
        <v>0.24</v>
      </c>
      <c r="J45" s="50">
        <v>50.16</v>
      </c>
      <c r="K45" s="50">
        <v>47.98</v>
      </c>
      <c r="L45" s="50">
        <v>113.3</v>
      </c>
      <c r="M45" s="50">
        <v>132.80000000000001</v>
      </c>
      <c r="N45" s="50">
        <v>22.49</v>
      </c>
      <c r="O45" s="50">
        <v>8.26</v>
      </c>
      <c r="P45" s="50">
        <v>245.7</v>
      </c>
      <c r="Q45" s="50">
        <v>43.31</v>
      </c>
      <c r="R45" s="50">
        <v>194.8</v>
      </c>
      <c r="S45" s="50">
        <v>20.94</v>
      </c>
      <c r="T45" s="50">
        <v>0.09</v>
      </c>
      <c r="U45" s="50">
        <v>87.38</v>
      </c>
      <c r="V45" s="50">
        <v>14.87</v>
      </c>
      <c r="W45" s="50">
        <v>35.93</v>
      </c>
      <c r="X45" s="50">
        <v>5.67</v>
      </c>
      <c r="Y45" s="50">
        <v>26.25</v>
      </c>
      <c r="Z45" s="50">
        <v>6.88</v>
      </c>
      <c r="AA45" s="50">
        <v>2.34</v>
      </c>
      <c r="AB45" s="50">
        <v>8.09</v>
      </c>
      <c r="AC45" s="50">
        <v>1.33</v>
      </c>
      <c r="AD45" s="50">
        <v>7.92</v>
      </c>
      <c r="AE45" s="50">
        <v>1.57</v>
      </c>
      <c r="AF45" s="50">
        <v>4.1100000000000003</v>
      </c>
      <c r="AG45" s="50">
        <v>0.66</v>
      </c>
      <c r="AH45" s="50">
        <v>3.8</v>
      </c>
      <c r="AI45" s="50">
        <v>0.62</v>
      </c>
      <c r="AJ45" s="50">
        <v>5.0999999999999996</v>
      </c>
      <c r="AK45" s="50">
        <v>1.42</v>
      </c>
      <c r="AL45" s="50">
        <v>1.1399999999999999</v>
      </c>
      <c r="AM45" s="50">
        <v>1.26</v>
      </c>
      <c r="AN45" s="50">
        <v>0.36</v>
      </c>
    </row>
    <row r="46" spans="1:40">
      <c r="A46" s="50" t="s">
        <v>167</v>
      </c>
      <c r="B46" s="76">
        <v>10</v>
      </c>
      <c r="C46" s="90" t="s">
        <v>769</v>
      </c>
      <c r="D46" s="76" t="s">
        <v>772</v>
      </c>
      <c r="E46" s="50">
        <v>39.01</v>
      </c>
      <c r="F46" s="50">
        <v>2.75</v>
      </c>
      <c r="G46" s="50">
        <v>402.7</v>
      </c>
      <c r="H46" s="50">
        <v>61.91</v>
      </c>
      <c r="I46" s="50">
        <v>0.22</v>
      </c>
      <c r="J46" s="50">
        <v>46.01</v>
      </c>
      <c r="K46" s="50">
        <v>43.63</v>
      </c>
      <c r="L46" s="50">
        <v>106.3</v>
      </c>
      <c r="M46" s="50">
        <v>126.8</v>
      </c>
      <c r="N46" s="50">
        <v>20.99</v>
      </c>
      <c r="O46" s="50">
        <v>7.68</v>
      </c>
      <c r="P46" s="50">
        <v>222.2</v>
      </c>
      <c r="Q46" s="50">
        <v>39.369999999999997</v>
      </c>
      <c r="R46" s="50">
        <v>177.2</v>
      </c>
      <c r="S46" s="50">
        <v>19.34</v>
      </c>
      <c r="T46" s="50">
        <v>0.08</v>
      </c>
      <c r="U46" s="50">
        <v>77.64</v>
      </c>
      <c r="V46" s="50">
        <v>13.58</v>
      </c>
      <c r="W46" s="50">
        <v>33.06</v>
      </c>
      <c r="X46" s="50">
        <v>5.08</v>
      </c>
      <c r="Y46" s="50">
        <v>24.06</v>
      </c>
      <c r="Z46" s="50">
        <v>6.33</v>
      </c>
      <c r="AA46" s="50">
        <v>2.1</v>
      </c>
      <c r="AB46" s="50">
        <v>7.34</v>
      </c>
      <c r="AC46" s="50">
        <v>1.21</v>
      </c>
      <c r="AD46" s="50">
        <v>7.15</v>
      </c>
      <c r="AE46" s="50">
        <v>1.45</v>
      </c>
      <c r="AF46" s="50">
        <v>3.79</v>
      </c>
      <c r="AG46" s="50">
        <v>0.61</v>
      </c>
      <c r="AH46" s="50">
        <v>3.53</v>
      </c>
      <c r="AI46" s="50">
        <v>0.55000000000000004</v>
      </c>
      <c r="AJ46" s="50">
        <v>4.55</v>
      </c>
      <c r="AK46" s="50">
        <v>1.26</v>
      </c>
      <c r="AL46" s="50">
        <v>0.68</v>
      </c>
      <c r="AM46" s="50">
        <v>1.1599999999999999</v>
      </c>
      <c r="AN46" s="50">
        <v>0.35</v>
      </c>
    </row>
    <row r="47" spans="1:40">
      <c r="A47" s="50" t="s">
        <v>170</v>
      </c>
      <c r="B47" s="76">
        <v>16</v>
      </c>
      <c r="C47" s="90" t="s">
        <v>769</v>
      </c>
      <c r="D47" s="76" t="s">
        <v>773</v>
      </c>
      <c r="E47" s="50">
        <v>37.26</v>
      </c>
      <c r="F47" s="50">
        <v>2.58</v>
      </c>
      <c r="G47" s="50">
        <v>376.9</v>
      </c>
      <c r="H47" s="50">
        <v>58.76</v>
      </c>
      <c r="I47" s="50">
        <v>0.21</v>
      </c>
      <c r="J47" s="50">
        <v>44.75</v>
      </c>
      <c r="K47" s="50">
        <v>43.09</v>
      </c>
      <c r="L47" s="50">
        <v>102.9</v>
      </c>
      <c r="M47" s="50">
        <v>120.7</v>
      </c>
      <c r="N47" s="50">
        <v>20.18</v>
      </c>
      <c r="O47" s="50">
        <v>7.38</v>
      </c>
      <c r="P47" s="50">
        <v>217.3</v>
      </c>
      <c r="Q47" s="50">
        <v>38.619999999999997</v>
      </c>
      <c r="R47" s="50">
        <v>176.6</v>
      </c>
      <c r="S47" s="50">
        <v>18.489999999999998</v>
      </c>
      <c r="T47" s="50">
        <v>7.0000000000000007E-2</v>
      </c>
      <c r="U47" s="50">
        <v>73.88</v>
      </c>
      <c r="V47" s="50">
        <v>13.09</v>
      </c>
      <c r="W47" s="50">
        <v>31.64</v>
      </c>
      <c r="X47" s="50">
        <v>4.84</v>
      </c>
      <c r="Y47" s="50">
        <v>22.86</v>
      </c>
      <c r="Z47" s="50">
        <v>6.14</v>
      </c>
      <c r="AA47" s="50">
        <v>1.99</v>
      </c>
      <c r="AB47" s="50">
        <v>7.03</v>
      </c>
      <c r="AC47" s="50">
        <v>1.17</v>
      </c>
      <c r="AD47" s="50">
        <v>6.8</v>
      </c>
      <c r="AE47" s="50">
        <v>1.39</v>
      </c>
      <c r="AF47" s="50">
        <v>3.64</v>
      </c>
      <c r="AG47" s="50">
        <v>0.57999999999999996</v>
      </c>
      <c r="AH47" s="50">
        <v>3.39</v>
      </c>
      <c r="AI47" s="50">
        <v>0.53</v>
      </c>
      <c r="AJ47" s="50">
        <v>4.49</v>
      </c>
      <c r="AK47" s="50">
        <v>1.23</v>
      </c>
      <c r="AL47" s="50">
        <v>0.5</v>
      </c>
      <c r="AM47" s="50">
        <v>1.1200000000000001</v>
      </c>
      <c r="AN47" s="50">
        <v>0.33</v>
      </c>
    </row>
    <row r="48" spans="1:40">
      <c r="A48" s="50" t="s">
        <v>168</v>
      </c>
      <c r="B48" s="76">
        <v>23</v>
      </c>
      <c r="C48" s="90" t="s">
        <v>769</v>
      </c>
      <c r="D48" s="76" t="s">
        <v>774</v>
      </c>
      <c r="E48" s="50">
        <v>33.65</v>
      </c>
      <c r="F48" s="50">
        <v>2.3199999999999998</v>
      </c>
      <c r="G48" s="50">
        <v>342.6</v>
      </c>
      <c r="H48" s="50">
        <v>53.41</v>
      </c>
      <c r="I48" s="50">
        <v>0.19</v>
      </c>
      <c r="J48" s="50">
        <v>40.270000000000003</v>
      </c>
      <c r="K48" s="50">
        <v>38.909999999999997</v>
      </c>
      <c r="L48" s="50">
        <v>91.91</v>
      </c>
      <c r="M48" s="50">
        <v>108.6</v>
      </c>
      <c r="N48" s="50">
        <v>18.13</v>
      </c>
      <c r="O48" s="50">
        <v>6.78</v>
      </c>
      <c r="P48" s="50">
        <v>193.7</v>
      </c>
      <c r="Q48" s="50">
        <v>33.92</v>
      </c>
      <c r="R48" s="50">
        <v>155.9</v>
      </c>
      <c r="S48" s="50">
        <v>16.489999999999998</v>
      </c>
      <c r="T48" s="50">
        <v>7.0000000000000007E-2</v>
      </c>
      <c r="U48" s="50">
        <v>65.77</v>
      </c>
      <c r="V48" s="50">
        <v>11.52</v>
      </c>
      <c r="W48" s="50">
        <v>28.01</v>
      </c>
      <c r="X48" s="50">
        <v>4.26</v>
      </c>
      <c r="Y48" s="50">
        <v>20.260000000000002</v>
      </c>
      <c r="Z48" s="50">
        <v>5.39</v>
      </c>
      <c r="AA48" s="50">
        <v>1.78</v>
      </c>
      <c r="AB48" s="50">
        <v>6.24</v>
      </c>
      <c r="AC48" s="50">
        <v>1.03</v>
      </c>
      <c r="AD48" s="50">
        <v>6.05</v>
      </c>
      <c r="AE48" s="50">
        <v>1.23</v>
      </c>
      <c r="AF48" s="50">
        <v>3.2</v>
      </c>
      <c r="AG48" s="50">
        <v>0.51</v>
      </c>
      <c r="AH48" s="50">
        <v>3.01</v>
      </c>
      <c r="AI48" s="50">
        <v>0.47</v>
      </c>
      <c r="AJ48" s="50">
        <v>3.98</v>
      </c>
      <c r="AK48" s="50">
        <v>1.08</v>
      </c>
      <c r="AL48" s="50">
        <v>0.43</v>
      </c>
      <c r="AM48" s="50">
        <v>1</v>
      </c>
      <c r="AN48" s="50">
        <v>0.28999999999999998</v>
      </c>
    </row>
    <row r="49" spans="1:40">
      <c r="A49" s="50" t="s">
        <v>1356</v>
      </c>
      <c r="B49" s="76">
        <v>35</v>
      </c>
      <c r="C49" s="90" t="s">
        <v>769</v>
      </c>
      <c r="D49" s="90" t="s">
        <v>782</v>
      </c>
      <c r="E49" s="50">
        <v>35.14</v>
      </c>
      <c r="F49" s="50">
        <v>2.42</v>
      </c>
      <c r="G49" s="50">
        <v>356.2</v>
      </c>
      <c r="H49" s="50">
        <v>55.41</v>
      </c>
      <c r="I49" s="50">
        <v>0.2</v>
      </c>
      <c r="J49" s="50">
        <v>41.8</v>
      </c>
      <c r="K49" s="50">
        <v>40.31</v>
      </c>
      <c r="L49" s="50">
        <v>96.95</v>
      </c>
      <c r="M49" s="50">
        <v>113.8</v>
      </c>
      <c r="N49" s="50">
        <v>18.88</v>
      </c>
      <c r="O49" s="50">
        <v>7.06</v>
      </c>
      <c r="P49" s="50">
        <v>204.1</v>
      </c>
      <c r="Q49" s="50">
        <v>35.5</v>
      </c>
      <c r="R49" s="50">
        <v>162.80000000000001</v>
      </c>
      <c r="S49" s="50">
        <v>17.23</v>
      </c>
      <c r="T49" s="50">
        <v>7.0000000000000007E-2</v>
      </c>
      <c r="U49" s="50">
        <v>69.55</v>
      </c>
      <c r="V49" s="50">
        <v>12.16</v>
      </c>
      <c r="W49" s="50">
        <v>29.38</v>
      </c>
      <c r="X49" s="50">
        <v>4.4800000000000004</v>
      </c>
      <c r="Y49" s="50">
        <v>21.33</v>
      </c>
      <c r="Z49" s="50">
        <v>5.69</v>
      </c>
      <c r="AA49" s="50">
        <v>1.89</v>
      </c>
      <c r="AB49" s="50">
        <v>6.64</v>
      </c>
      <c r="AC49" s="50">
        <v>1.07</v>
      </c>
      <c r="AD49" s="50">
        <v>6.36</v>
      </c>
      <c r="AE49" s="50">
        <v>1.3</v>
      </c>
      <c r="AF49" s="50">
        <v>3.37</v>
      </c>
      <c r="AG49" s="50">
        <v>0.53</v>
      </c>
      <c r="AH49" s="50">
        <v>3.13</v>
      </c>
      <c r="AI49" s="50">
        <v>0.5</v>
      </c>
      <c r="AJ49" s="50">
        <v>4.22</v>
      </c>
      <c r="AK49" s="50">
        <v>1.1399999999999999</v>
      </c>
      <c r="AL49" s="50">
        <v>0.49</v>
      </c>
      <c r="AM49" s="50">
        <v>1.05</v>
      </c>
      <c r="AN49" s="50">
        <v>0.32</v>
      </c>
    </row>
    <row r="50" spans="1:40" ht="26.4">
      <c r="A50" s="50" t="s">
        <v>1357</v>
      </c>
      <c r="B50" s="76">
        <v>35</v>
      </c>
      <c r="C50" s="90" t="s">
        <v>769</v>
      </c>
      <c r="D50" s="76" t="s">
        <v>775</v>
      </c>
      <c r="E50" s="96">
        <v>56.64</v>
      </c>
      <c r="F50" s="96">
        <v>3.8149999999999999</v>
      </c>
      <c r="G50" s="96">
        <v>557</v>
      </c>
      <c r="H50" s="96">
        <v>87.14</v>
      </c>
      <c r="I50" s="96">
        <v>0.313</v>
      </c>
      <c r="J50" s="96">
        <v>67</v>
      </c>
      <c r="K50" s="96">
        <v>64.790000000000006</v>
      </c>
      <c r="L50" s="97">
        <v>154.69999999999999</v>
      </c>
      <c r="M50" s="97">
        <v>194.2</v>
      </c>
      <c r="N50" s="96">
        <v>29.34</v>
      </c>
      <c r="O50" s="96">
        <v>10.81</v>
      </c>
      <c r="P50" s="96">
        <v>324.10000000000002</v>
      </c>
      <c r="Q50" s="96">
        <v>56.84</v>
      </c>
      <c r="R50" s="96">
        <v>249.1</v>
      </c>
      <c r="S50" s="96">
        <v>26.66</v>
      </c>
      <c r="T50" s="96">
        <v>0.113</v>
      </c>
      <c r="U50" s="96">
        <v>114.4</v>
      </c>
      <c r="V50" s="96">
        <v>19.350000000000001</v>
      </c>
      <c r="W50" s="96">
        <v>47.27</v>
      </c>
      <c r="X50" s="96">
        <v>7.5419999999999998</v>
      </c>
      <c r="Y50" s="96">
        <v>34.71</v>
      </c>
      <c r="Z50" s="96">
        <v>9.3610000000000007</v>
      </c>
      <c r="AA50" s="96">
        <v>3.2</v>
      </c>
      <c r="AB50" s="96">
        <v>11.79</v>
      </c>
      <c r="AC50" s="96">
        <v>1.8420000000000001</v>
      </c>
      <c r="AD50" s="96">
        <v>10.57</v>
      </c>
      <c r="AE50" s="96">
        <v>2.1309999999999998</v>
      </c>
      <c r="AF50" s="96">
        <v>5.6369999999999996</v>
      </c>
      <c r="AG50" s="96">
        <v>0.90300000000000002</v>
      </c>
      <c r="AH50" s="96">
        <v>5.335</v>
      </c>
      <c r="AI50" s="96">
        <v>0.84099999999999997</v>
      </c>
      <c r="AJ50" s="96">
        <v>6.9710000000000001</v>
      </c>
      <c r="AK50" s="96">
        <v>1.905</v>
      </c>
      <c r="AL50" s="96">
        <v>1.5629999999999999</v>
      </c>
      <c r="AM50" s="96">
        <v>1.627</v>
      </c>
      <c r="AN50" s="96">
        <v>0.47899999999999998</v>
      </c>
    </row>
    <row r="51" spans="1:40">
      <c r="A51" s="50" t="s">
        <v>173</v>
      </c>
      <c r="B51" s="76">
        <v>43</v>
      </c>
      <c r="C51" s="90" t="s">
        <v>769</v>
      </c>
      <c r="D51" s="76" t="s">
        <v>776</v>
      </c>
      <c r="E51" s="50">
        <v>38.130000000000003</v>
      </c>
      <c r="F51" s="50">
        <v>2.61</v>
      </c>
      <c r="G51" s="50">
        <v>385.7</v>
      </c>
      <c r="H51" s="50">
        <v>58.77</v>
      </c>
      <c r="I51" s="50">
        <v>0.21</v>
      </c>
      <c r="J51" s="50">
        <v>44.58</v>
      </c>
      <c r="K51" s="50">
        <v>42.93</v>
      </c>
      <c r="L51" s="50">
        <v>101.5</v>
      </c>
      <c r="M51" s="50">
        <v>118.1</v>
      </c>
      <c r="N51" s="50">
        <v>19.86</v>
      </c>
      <c r="O51" s="50">
        <v>7.31</v>
      </c>
      <c r="P51" s="50">
        <v>216</v>
      </c>
      <c r="Q51" s="50">
        <v>38.659999999999997</v>
      </c>
      <c r="R51" s="50">
        <v>172.4</v>
      </c>
      <c r="S51" s="50">
        <v>18.54</v>
      </c>
      <c r="T51" s="50">
        <v>0.08</v>
      </c>
      <c r="U51" s="50">
        <v>76.430000000000007</v>
      </c>
      <c r="V51" s="50">
        <v>13.01</v>
      </c>
      <c r="W51" s="50">
        <v>31.74</v>
      </c>
      <c r="X51" s="50">
        <v>5.0599999999999996</v>
      </c>
      <c r="Y51" s="50">
        <v>23.08</v>
      </c>
      <c r="Z51" s="50">
        <v>6.08</v>
      </c>
      <c r="AA51" s="50">
        <v>2.04</v>
      </c>
      <c r="AB51" s="50">
        <v>7.15</v>
      </c>
      <c r="AC51" s="50">
        <v>1.17</v>
      </c>
      <c r="AD51" s="50">
        <v>6.99</v>
      </c>
      <c r="AE51" s="50">
        <v>1.43</v>
      </c>
      <c r="AF51" s="50">
        <v>3.7</v>
      </c>
      <c r="AG51" s="50">
        <v>0.59</v>
      </c>
      <c r="AH51" s="50">
        <v>3.4</v>
      </c>
      <c r="AI51" s="50">
        <v>0.54</v>
      </c>
      <c r="AJ51" s="50">
        <v>4.45</v>
      </c>
      <c r="AK51" s="50">
        <v>1.22</v>
      </c>
      <c r="AL51" s="50">
        <v>0.93</v>
      </c>
      <c r="AM51" s="50">
        <v>1.1000000000000001</v>
      </c>
      <c r="AN51" s="50">
        <v>0.32</v>
      </c>
    </row>
    <row r="52" spans="1:40">
      <c r="A52" s="50" t="s">
        <v>174</v>
      </c>
      <c r="B52" s="76">
        <v>54</v>
      </c>
      <c r="C52" s="90" t="s">
        <v>769</v>
      </c>
      <c r="D52" s="76" t="s">
        <v>778</v>
      </c>
      <c r="E52" s="50">
        <v>39.92</v>
      </c>
      <c r="F52" s="50">
        <v>2.79</v>
      </c>
      <c r="G52" s="50">
        <v>409</v>
      </c>
      <c r="H52" s="50">
        <v>66.790000000000006</v>
      </c>
      <c r="I52" s="50">
        <v>0.22</v>
      </c>
      <c r="J52" s="50">
        <v>47.04</v>
      </c>
      <c r="K52" s="50">
        <v>47.22</v>
      </c>
      <c r="L52" s="50">
        <v>106.6</v>
      </c>
      <c r="M52" s="50">
        <v>128.30000000000001</v>
      </c>
      <c r="N52" s="50">
        <v>21.49</v>
      </c>
      <c r="O52" s="50">
        <v>7.94</v>
      </c>
      <c r="P52" s="50">
        <v>235.9</v>
      </c>
      <c r="Q52" s="50">
        <v>40.44</v>
      </c>
      <c r="R52" s="50">
        <v>182.7</v>
      </c>
      <c r="S52" s="50">
        <v>19.53</v>
      </c>
      <c r="T52" s="50">
        <v>0.08</v>
      </c>
      <c r="U52" s="50">
        <v>79.25</v>
      </c>
      <c r="V52" s="50">
        <v>13.75</v>
      </c>
      <c r="W52" s="50">
        <v>33.49</v>
      </c>
      <c r="X52" s="50">
        <v>5.14</v>
      </c>
      <c r="Y52" s="50">
        <v>24.38</v>
      </c>
      <c r="Z52" s="50">
        <v>6.5</v>
      </c>
      <c r="AA52" s="50">
        <v>2.15</v>
      </c>
      <c r="AB52" s="50">
        <v>7.5</v>
      </c>
      <c r="AC52" s="50">
        <v>1.23</v>
      </c>
      <c r="AD52" s="50">
        <v>7.28</v>
      </c>
      <c r="AE52" s="50">
        <v>1.49</v>
      </c>
      <c r="AF52" s="50">
        <v>3.85</v>
      </c>
      <c r="AG52" s="50">
        <v>0.62</v>
      </c>
      <c r="AH52" s="50">
        <v>3.61</v>
      </c>
      <c r="AI52" s="50">
        <v>0.56999999999999995</v>
      </c>
      <c r="AJ52" s="50">
        <v>4.76</v>
      </c>
      <c r="AK52" s="50">
        <v>1.3</v>
      </c>
      <c r="AL52" s="50">
        <v>0.63</v>
      </c>
      <c r="AM52" s="50">
        <v>1.22</v>
      </c>
      <c r="AN52" s="50">
        <v>0.36</v>
      </c>
    </row>
    <row r="53" spans="1:40">
      <c r="A53" s="50" t="s">
        <v>169</v>
      </c>
      <c r="B53" s="76">
        <v>91</v>
      </c>
      <c r="C53" s="90" t="s">
        <v>769</v>
      </c>
      <c r="D53" s="76" t="s">
        <v>780</v>
      </c>
      <c r="E53" s="50">
        <v>36.54</v>
      </c>
      <c r="F53" s="50">
        <v>2.4700000000000002</v>
      </c>
      <c r="G53" s="50">
        <v>362.2</v>
      </c>
      <c r="H53" s="50">
        <v>66.48</v>
      </c>
      <c r="I53" s="50">
        <v>0.2</v>
      </c>
      <c r="J53" s="50">
        <v>43.02</v>
      </c>
      <c r="K53" s="50">
        <v>44.49</v>
      </c>
      <c r="L53" s="50">
        <v>99.31</v>
      </c>
      <c r="M53" s="50">
        <v>115.8</v>
      </c>
      <c r="N53" s="50">
        <v>19.579999999999998</v>
      </c>
      <c r="O53" s="50">
        <v>7.26</v>
      </c>
      <c r="P53" s="50">
        <v>213.5</v>
      </c>
      <c r="Q53" s="50">
        <v>36.93</v>
      </c>
      <c r="R53" s="50">
        <v>167.6</v>
      </c>
      <c r="S53" s="50">
        <v>17.600000000000001</v>
      </c>
      <c r="T53" s="50">
        <v>7.0000000000000007E-2</v>
      </c>
      <c r="U53" s="50">
        <v>72.5</v>
      </c>
      <c r="V53" s="50">
        <v>12.6</v>
      </c>
      <c r="W53" s="50">
        <v>30.64</v>
      </c>
      <c r="X53" s="50">
        <v>4.67</v>
      </c>
      <c r="Y53" s="50">
        <v>22.11</v>
      </c>
      <c r="Z53" s="50">
        <v>5.94</v>
      </c>
      <c r="AA53" s="50">
        <v>1.95</v>
      </c>
      <c r="AB53" s="50">
        <v>6.89</v>
      </c>
      <c r="AC53" s="50">
        <v>1.1200000000000001</v>
      </c>
      <c r="AD53" s="50">
        <v>6.63</v>
      </c>
      <c r="AE53" s="50">
        <v>1.35</v>
      </c>
      <c r="AF53" s="50">
        <v>3.53</v>
      </c>
      <c r="AG53" s="50">
        <v>0.56000000000000005</v>
      </c>
      <c r="AH53" s="50">
        <v>3.26</v>
      </c>
      <c r="AI53" s="50">
        <v>0.52</v>
      </c>
      <c r="AJ53" s="50">
        <v>4.3</v>
      </c>
      <c r="AK53" s="50">
        <v>1.1599999999999999</v>
      </c>
      <c r="AL53" s="50">
        <v>0.49</v>
      </c>
      <c r="AM53" s="50">
        <v>1.1000000000000001</v>
      </c>
      <c r="AN53" s="50">
        <v>0.32</v>
      </c>
    </row>
    <row r="54" spans="1:40">
      <c r="A54" s="50" t="s">
        <v>171</v>
      </c>
      <c r="B54" s="76">
        <v>143</v>
      </c>
      <c r="C54" s="90" t="s">
        <v>769</v>
      </c>
      <c r="D54" s="76" t="s">
        <v>781</v>
      </c>
      <c r="E54" s="50">
        <v>41.01</v>
      </c>
      <c r="F54" s="50">
        <v>2.77</v>
      </c>
      <c r="G54" s="50">
        <v>405.2</v>
      </c>
      <c r="H54" s="50">
        <v>69.33</v>
      </c>
      <c r="I54" s="50">
        <v>0.23</v>
      </c>
      <c r="J54" s="50">
        <v>47.93</v>
      </c>
      <c r="K54" s="50">
        <v>48.02</v>
      </c>
      <c r="L54" s="50">
        <v>106.3</v>
      </c>
      <c r="M54" s="50">
        <v>125.2</v>
      </c>
      <c r="N54" s="50">
        <v>21.48</v>
      </c>
      <c r="O54" s="50">
        <v>7.8</v>
      </c>
      <c r="P54" s="50">
        <v>231.6</v>
      </c>
      <c r="Q54" s="50">
        <v>40.159999999999997</v>
      </c>
      <c r="R54" s="50">
        <v>182.8</v>
      </c>
      <c r="S54" s="50">
        <v>19.38</v>
      </c>
      <c r="T54" s="50">
        <v>0.08</v>
      </c>
      <c r="U54" s="50">
        <v>81.87</v>
      </c>
      <c r="V54" s="50">
        <v>13.95</v>
      </c>
      <c r="W54" s="50">
        <v>33.869999999999997</v>
      </c>
      <c r="X54" s="50">
        <v>5.4</v>
      </c>
      <c r="Y54" s="50">
        <v>24.57</v>
      </c>
      <c r="Z54" s="50">
        <v>6.49</v>
      </c>
      <c r="AA54" s="50">
        <v>2.1800000000000002</v>
      </c>
      <c r="AB54" s="50">
        <v>7.55</v>
      </c>
      <c r="AC54" s="50">
        <v>1.24</v>
      </c>
      <c r="AD54" s="50">
        <v>7.38</v>
      </c>
      <c r="AE54" s="50">
        <v>1.47</v>
      </c>
      <c r="AF54" s="50">
        <v>3.82</v>
      </c>
      <c r="AG54" s="50">
        <v>0.62</v>
      </c>
      <c r="AH54" s="50">
        <v>3.58</v>
      </c>
      <c r="AI54" s="50">
        <v>0.56999999999999995</v>
      </c>
      <c r="AJ54" s="50">
        <v>4.8600000000000003</v>
      </c>
      <c r="AK54" s="50">
        <v>1.32</v>
      </c>
      <c r="AL54" s="50">
        <v>1.03</v>
      </c>
      <c r="AM54" s="50">
        <v>1.18</v>
      </c>
      <c r="AN54" s="50">
        <v>0.34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7BC5-BCAF-4447-90BB-2A778EE0A346}">
  <dimension ref="A1:X57"/>
  <sheetViews>
    <sheetView zoomScaleNormal="109" workbookViewId="0">
      <selection activeCell="G46" sqref="G46"/>
    </sheetView>
  </sheetViews>
  <sheetFormatPr defaultColWidth="10.796875" defaultRowHeight="15.6"/>
  <cols>
    <col min="1" max="1" width="36.5" style="25" bestFit="1" customWidth="1"/>
    <col min="2" max="2" width="25.69921875" style="25" bestFit="1" customWidth="1"/>
    <col min="3" max="3" width="13" style="25" bestFit="1" customWidth="1"/>
    <col min="4" max="4" width="5.296875" style="30" bestFit="1" customWidth="1"/>
    <col min="5" max="5" width="23.5" style="25" bestFit="1" customWidth="1"/>
    <col min="6" max="6" width="10.796875" style="25"/>
    <col min="7" max="7" width="13.19921875" style="25" bestFit="1" customWidth="1"/>
    <col min="8" max="8" width="19" style="25" bestFit="1" customWidth="1"/>
    <col min="9" max="10" width="12.69921875" style="25" customWidth="1"/>
    <col min="11" max="12" width="10.796875" style="25"/>
    <col min="13" max="13" width="14.796875" style="25" bestFit="1" customWidth="1"/>
    <col min="14" max="14" width="14.796875" style="25" customWidth="1"/>
    <col min="15" max="16" width="10.796875" style="25"/>
    <col min="17" max="17" width="12.296875" style="25" bestFit="1" customWidth="1"/>
    <col min="18" max="18" width="10.796875" style="25"/>
    <col min="19" max="19" width="46.19921875" style="25" bestFit="1" customWidth="1"/>
    <col min="20" max="16384" width="10.796875" style="25"/>
  </cols>
  <sheetData>
    <row r="1" spans="1:24" s="26" customFormat="1">
      <c r="A1" s="26" t="s">
        <v>1301</v>
      </c>
      <c r="B1" s="26" t="s">
        <v>540</v>
      </c>
      <c r="C1" s="26" t="s">
        <v>541</v>
      </c>
      <c r="D1" s="31" t="s">
        <v>543</v>
      </c>
      <c r="E1" s="26" t="s">
        <v>559</v>
      </c>
      <c r="F1" s="26" t="s">
        <v>375</v>
      </c>
      <c r="G1" s="26" t="s">
        <v>542</v>
      </c>
      <c r="H1" s="45" t="s">
        <v>562</v>
      </c>
      <c r="I1" s="45" t="s">
        <v>561</v>
      </c>
      <c r="J1" s="45" t="s">
        <v>549</v>
      </c>
      <c r="K1" s="26" t="s">
        <v>17</v>
      </c>
      <c r="L1" s="26" t="s">
        <v>373</v>
      </c>
      <c r="M1" s="26" t="s">
        <v>544</v>
      </c>
      <c r="N1" s="26" t="s">
        <v>558</v>
      </c>
      <c r="O1" s="26" t="s">
        <v>557</v>
      </c>
      <c r="P1" s="26" t="s">
        <v>555</v>
      </c>
      <c r="Q1" s="26" t="s">
        <v>564</v>
      </c>
      <c r="R1" s="26" t="s">
        <v>376</v>
      </c>
    </row>
    <row r="2" spans="1:24">
      <c r="A2" s="9" t="s">
        <v>79</v>
      </c>
      <c r="B2" s="9" t="s">
        <v>88</v>
      </c>
      <c r="C2" s="9" t="s">
        <v>78</v>
      </c>
      <c r="D2" s="30">
        <v>6</v>
      </c>
      <c r="E2" s="19">
        <v>0.128</v>
      </c>
      <c r="F2" s="19">
        <v>3.9E-2</v>
      </c>
      <c r="G2" s="9">
        <v>3</v>
      </c>
      <c r="H2" s="27">
        <v>7.9363163664857309E-2</v>
      </c>
      <c r="I2" s="27">
        <v>5.1007756943550656E-2</v>
      </c>
      <c r="J2" s="9">
        <v>5</v>
      </c>
      <c r="K2" s="27">
        <v>94.17</v>
      </c>
      <c r="L2" s="29">
        <v>122.8</v>
      </c>
      <c r="M2" s="24">
        <v>0.76500000000000001</v>
      </c>
      <c r="N2" s="24">
        <v>28.42</v>
      </c>
      <c r="O2" s="24">
        <v>103.9</v>
      </c>
      <c r="P2" s="24">
        <v>9.7390000000000008</v>
      </c>
      <c r="Q2" s="111">
        <v>52.878146999999998</v>
      </c>
      <c r="R2" s="27">
        <v>5.73</v>
      </c>
      <c r="S2" s="4"/>
      <c r="T2" s="4"/>
      <c r="U2" s="39"/>
      <c r="V2" s="4"/>
      <c r="W2" s="39"/>
      <c r="X2" s="30"/>
    </row>
    <row r="3" spans="1:24">
      <c r="A3" s="9" t="s">
        <v>82</v>
      </c>
      <c r="B3" s="9" t="s">
        <v>84</v>
      </c>
      <c r="C3" s="9" t="s">
        <v>78</v>
      </c>
      <c r="D3" s="30">
        <v>0</v>
      </c>
      <c r="E3" s="19">
        <v>0.161</v>
      </c>
      <c r="F3" s="19">
        <v>2.1000000000000001E-2</v>
      </c>
      <c r="G3" s="9">
        <v>3</v>
      </c>
      <c r="H3" s="24" t="s">
        <v>552</v>
      </c>
      <c r="I3" s="24" t="s">
        <v>552</v>
      </c>
      <c r="J3" s="24" t="s">
        <v>552</v>
      </c>
      <c r="K3" s="27">
        <v>98</v>
      </c>
      <c r="L3" s="29">
        <v>150.19999999999999</v>
      </c>
      <c r="M3" s="24">
        <v>0.11600000000000001</v>
      </c>
      <c r="N3" s="24">
        <v>30.73</v>
      </c>
      <c r="O3" s="24">
        <v>93.67</v>
      </c>
      <c r="P3" s="24">
        <v>9.4710000000000001</v>
      </c>
      <c r="Q3" s="112" t="s">
        <v>552</v>
      </c>
      <c r="R3" s="9" t="s">
        <v>552</v>
      </c>
      <c r="S3" s="30"/>
      <c r="T3" s="30"/>
      <c r="U3" s="29"/>
      <c r="V3" s="29"/>
      <c r="W3" s="29"/>
      <c r="X3" s="30"/>
    </row>
    <row r="4" spans="1:24">
      <c r="A4" s="9" t="s">
        <v>82</v>
      </c>
      <c r="B4" s="9" t="s">
        <v>85</v>
      </c>
      <c r="C4" s="9" t="s">
        <v>78</v>
      </c>
      <c r="D4" s="30">
        <v>1</v>
      </c>
      <c r="E4" s="19">
        <v>0.19700000000000001</v>
      </c>
      <c r="F4" s="19">
        <v>2.5999999999999999E-2</v>
      </c>
      <c r="G4" s="9">
        <v>3</v>
      </c>
      <c r="H4" s="27">
        <v>6.546186649942666E-2</v>
      </c>
      <c r="I4" s="27">
        <v>7.669954169115209E-2</v>
      </c>
      <c r="J4" s="9">
        <v>5</v>
      </c>
      <c r="K4" s="27">
        <v>89.62</v>
      </c>
      <c r="L4" s="29">
        <v>138</v>
      </c>
      <c r="M4" s="24">
        <v>9.6000000000000002E-2</v>
      </c>
      <c r="N4" s="24">
        <v>28.27</v>
      </c>
      <c r="O4" s="24">
        <v>87.61</v>
      </c>
      <c r="P4" s="24">
        <v>8.7309999999999999</v>
      </c>
      <c r="Q4" s="113">
        <v>49.7346115</v>
      </c>
      <c r="R4" s="27">
        <v>6.89</v>
      </c>
      <c r="S4" s="30"/>
      <c r="T4" s="30"/>
      <c r="U4" s="29"/>
      <c r="V4" s="29"/>
      <c r="W4" s="29"/>
      <c r="X4" s="30"/>
    </row>
    <row r="5" spans="1:24">
      <c r="A5" s="9" t="s">
        <v>82</v>
      </c>
      <c r="B5" s="9" t="s">
        <v>86</v>
      </c>
      <c r="C5" s="9" t="s">
        <v>78</v>
      </c>
      <c r="D5" s="30">
        <v>2</v>
      </c>
      <c r="E5" s="19">
        <v>0.189</v>
      </c>
      <c r="F5" s="19">
        <v>2.9000000000000001E-2</v>
      </c>
      <c r="G5" s="9">
        <v>3</v>
      </c>
      <c r="H5" s="27">
        <v>5.0300800527457452E-2</v>
      </c>
      <c r="I5" s="27">
        <v>4.8148646274956332E-2</v>
      </c>
      <c r="J5" s="9">
        <v>5</v>
      </c>
      <c r="K5" s="27">
        <v>127.5</v>
      </c>
      <c r="L5" s="29">
        <v>194.3</v>
      </c>
      <c r="M5" s="24">
        <v>0.28299999999999997</v>
      </c>
      <c r="N5" s="24">
        <v>40.22</v>
      </c>
      <c r="O5" s="24">
        <v>124.8</v>
      </c>
      <c r="P5" s="24">
        <v>12.46</v>
      </c>
      <c r="Q5" s="113">
        <v>49.855555600000002</v>
      </c>
      <c r="R5" s="27">
        <v>6.86</v>
      </c>
      <c r="S5" s="30"/>
      <c r="T5" s="30"/>
      <c r="U5" s="29"/>
      <c r="V5" s="30"/>
      <c r="W5" s="30"/>
      <c r="X5" s="30"/>
    </row>
    <row r="6" spans="1:24">
      <c r="A6" s="9" t="s">
        <v>82</v>
      </c>
      <c r="B6" s="9" t="s">
        <v>102</v>
      </c>
      <c r="C6" s="9" t="s">
        <v>78</v>
      </c>
      <c r="D6" s="30">
        <v>4</v>
      </c>
      <c r="E6" s="19">
        <v>0.14799999999999999</v>
      </c>
      <c r="F6" s="19">
        <v>1.7999999999999999E-2</v>
      </c>
      <c r="G6" s="9">
        <v>3</v>
      </c>
      <c r="H6" s="24" t="s">
        <v>552</v>
      </c>
      <c r="I6" s="24" t="s">
        <v>552</v>
      </c>
      <c r="J6" s="24" t="s">
        <v>552</v>
      </c>
      <c r="K6" s="27">
        <v>98.86</v>
      </c>
      <c r="L6" s="29">
        <v>150.5</v>
      </c>
      <c r="M6" s="24">
        <v>0.16</v>
      </c>
      <c r="N6" s="24">
        <v>30.88</v>
      </c>
      <c r="O6" s="24">
        <v>97.11</v>
      </c>
      <c r="P6" s="24">
        <v>9.6959999999999997</v>
      </c>
      <c r="Q6" s="113">
        <v>50.4873865</v>
      </c>
      <c r="R6" s="27">
        <v>6.77</v>
      </c>
      <c r="S6" s="30"/>
      <c r="T6" s="30"/>
      <c r="U6" s="29"/>
      <c r="V6" s="29"/>
      <c r="W6" s="29"/>
      <c r="X6" s="30"/>
    </row>
    <row r="7" spans="1:24">
      <c r="A7" s="9" t="s">
        <v>82</v>
      </c>
      <c r="B7" s="9" t="s">
        <v>87</v>
      </c>
      <c r="C7" s="9" t="s">
        <v>78</v>
      </c>
      <c r="D7" s="30">
        <v>6</v>
      </c>
      <c r="E7" s="19">
        <v>0.187</v>
      </c>
      <c r="F7" s="19">
        <v>2.9000000000000001E-2</v>
      </c>
      <c r="G7" s="9">
        <v>3</v>
      </c>
      <c r="H7" s="27">
        <v>2.9371109180996731E-2</v>
      </c>
      <c r="I7" s="27">
        <v>5.6357469896043115E-2</v>
      </c>
      <c r="J7" s="9">
        <v>5</v>
      </c>
      <c r="K7" s="27">
        <v>94.57</v>
      </c>
      <c r="L7" s="29">
        <v>143.6</v>
      </c>
      <c r="M7" s="24">
        <v>0.14000000000000001</v>
      </c>
      <c r="N7" s="24">
        <v>29.45</v>
      </c>
      <c r="O7" s="24">
        <v>91.92</v>
      </c>
      <c r="P7" s="24">
        <v>9.1560000000000006</v>
      </c>
      <c r="Q7" s="113">
        <v>49.897177399999997</v>
      </c>
      <c r="R7" s="27">
        <v>6.82</v>
      </c>
      <c r="S7" s="30"/>
      <c r="T7" s="30"/>
      <c r="U7" s="29"/>
      <c r="V7" s="30"/>
      <c r="W7" s="30"/>
      <c r="X7" s="30"/>
    </row>
    <row r="8" spans="1:24">
      <c r="A8" s="9" t="s">
        <v>82</v>
      </c>
      <c r="B8" s="9" t="s">
        <v>101</v>
      </c>
      <c r="C8" s="9" t="s">
        <v>78</v>
      </c>
      <c r="D8" s="30">
        <v>7</v>
      </c>
      <c r="E8" s="19">
        <v>0.157</v>
      </c>
      <c r="F8" s="19">
        <v>0.05</v>
      </c>
      <c r="G8" s="9">
        <v>3</v>
      </c>
      <c r="H8" s="27">
        <v>8.2959415668580908E-2</v>
      </c>
      <c r="I8" s="27">
        <v>2.2604162074977691E-2</v>
      </c>
      <c r="J8" s="9">
        <v>5</v>
      </c>
      <c r="K8" s="24" t="s">
        <v>552</v>
      </c>
      <c r="L8" s="24" t="s">
        <v>552</v>
      </c>
      <c r="M8" s="24" t="s">
        <v>552</v>
      </c>
      <c r="N8" s="24" t="s">
        <v>552</v>
      </c>
      <c r="O8" s="24" t="s">
        <v>552</v>
      </c>
      <c r="P8" s="24" t="s">
        <v>552</v>
      </c>
      <c r="Q8" s="113">
        <v>50.1544496</v>
      </c>
      <c r="R8" s="27">
        <v>6.88</v>
      </c>
      <c r="S8" s="30"/>
      <c r="T8" s="30"/>
      <c r="U8" s="29"/>
      <c r="V8" s="30"/>
      <c r="W8" s="30"/>
      <c r="X8" s="30"/>
    </row>
    <row r="9" spans="1:24">
      <c r="A9" s="9" t="s">
        <v>82</v>
      </c>
      <c r="B9" s="9" t="s">
        <v>90</v>
      </c>
      <c r="C9" s="9" t="s">
        <v>78</v>
      </c>
      <c r="D9" s="30">
        <v>9</v>
      </c>
      <c r="E9" s="19">
        <v>0.17299999999999999</v>
      </c>
      <c r="F9" s="19">
        <v>3.7999999999999999E-2</v>
      </c>
      <c r="G9" s="9">
        <v>3</v>
      </c>
      <c r="H9" s="24" t="s">
        <v>552</v>
      </c>
      <c r="I9" s="24" t="s">
        <v>552</v>
      </c>
      <c r="J9" s="24" t="s">
        <v>552</v>
      </c>
      <c r="K9" s="27">
        <v>99.27</v>
      </c>
      <c r="L9" s="29">
        <v>147.19999999999999</v>
      </c>
      <c r="M9" s="24">
        <v>0.248</v>
      </c>
      <c r="N9" s="24">
        <v>31.07</v>
      </c>
      <c r="O9" s="24">
        <v>96.49</v>
      </c>
      <c r="P9" s="24">
        <v>9.5969999999999995</v>
      </c>
      <c r="Q9" s="111">
        <v>49.769153199999998</v>
      </c>
      <c r="R9" s="27">
        <v>6.95</v>
      </c>
      <c r="S9" s="30"/>
      <c r="T9" s="30"/>
      <c r="U9" s="29"/>
      <c r="V9" s="29"/>
      <c r="W9" s="29"/>
      <c r="X9" s="30"/>
    </row>
    <row r="10" spans="1:24">
      <c r="A10" s="9" t="s">
        <v>82</v>
      </c>
      <c r="B10" s="9" t="s">
        <v>92</v>
      </c>
      <c r="C10" s="9" t="s">
        <v>78</v>
      </c>
      <c r="D10" s="30">
        <v>17</v>
      </c>
      <c r="E10" s="19">
        <v>0.159</v>
      </c>
      <c r="F10" s="19">
        <v>7.0000000000000007E-2</v>
      </c>
      <c r="G10" s="9">
        <v>3</v>
      </c>
      <c r="H10" s="27">
        <v>0.12555252112567028</v>
      </c>
      <c r="I10" s="27">
        <v>3.966463581390034E-2</v>
      </c>
      <c r="J10" s="9">
        <v>5</v>
      </c>
      <c r="K10" s="27">
        <v>118</v>
      </c>
      <c r="L10" s="29">
        <v>171.1</v>
      </c>
      <c r="M10" s="24">
        <v>0.72</v>
      </c>
      <c r="N10" s="24">
        <v>35.96</v>
      </c>
      <c r="O10" s="24">
        <v>113.7</v>
      </c>
      <c r="P10" s="24">
        <v>11.68</v>
      </c>
      <c r="Q10" s="111">
        <v>49.523326599999997</v>
      </c>
      <c r="R10" s="27">
        <v>6.9</v>
      </c>
      <c r="S10" s="30"/>
      <c r="T10" s="30"/>
      <c r="U10" s="29"/>
      <c r="V10" s="30"/>
      <c r="W10" s="30"/>
      <c r="X10" s="30"/>
    </row>
    <row r="11" spans="1:24">
      <c r="A11" s="9" t="s">
        <v>82</v>
      </c>
      <c r="B11" s="9" t="s">
        <v>93</v>
      </c>
      <c r="C11" s="9" t="s">
        <v>78</v>
      </c>
      <c r="D11" s="37">
        <v>21</v>
      </c>
      <c r="E11" s="19">
        <v>0.182</v>
      </c>
      <c r="F11" s="19">
        <v>2.1999999999999999E-2</v>
      </c>
      <c r="G11" s="9">
        <v>3</v>
      </c>
      <c r="H11" s="24" t="s">
        <v>552</v>
      </c>
      <c r="I11" s="24" t="s">
        <v>552</v>
      </c>
      <c r="J11" s="24" t="s">
        <v>552</v>
      </c>
      <c r="K11" s="27">
        <v>98.74</v>
      </c>
      <c r="L11" s="29">
        <v>159.6</v>
      </c>
      <c r="M11" s="24">
        <v>0.106</v>
      </c>
      <c r="N11" s="24">
        <v>30.76</v>
      </c>
      <c r="O11" s="24">
        <v>95.27</v>
      </c>
      <c r="P11" s="24">
        <v>9.5709999999999997</v>
      </c>
      <c r="Q11" s="111">
        <v>49.354709399999997</v>
      </c>
      <c r="R11" s="27">
        <v>6.97</v>
      </c>
      <c r="S11" s="30"/>
      <c r="T11" s="30"/>
      <c r="U11" s="29"/>
      <c r="V11" s="29"/>
      <c r="W11" s="29"/>
      <c r="X11" s="30"/>
    </row>
    <row r="12" spans="1:24">
      <c r="A12" s="9" t="s">
        <v>82</v>
      </c>
      <c r="B12" s="9" t="s">
        <v>94</v>
      </c>
      <c r="C12" s="9" t="s">
        <v>78</v>
      </c>
      <c r="D12" s="30">
        <v>38</v>
      </c>
      <c r="E12" s="19">
        <v>0.21299999999999999</v>
      </c>
      <c r="F12" s="19">
        <v>3.4000000000000002E-2</v>
      </c>
      <c r="G12" s="9">
        <v>3</v>
      </c>
      <c r="H12" s="27">
        <v>5.6823418539407873E-2</v>
      </c>
      <c r="I12" s="27">
        <v>3.2835250545123013E-2</v>
      </c>
      <c r="J12" s="9">
        <v>5</v>
      </c>
      <c r="K12" s="27">
        <v>97.76</v>
      </c>
      <c r="L12" s="29">
        <v>148.6</v>
      </c>
      <c r="M12" s="24">
        <v>0.53900000000000003</v>
      </c>
      <c r="N12" s="24">
        <v>29.42</v>
      </c>
      <c r="O12" s="24">
        <v>83.34</v>
      </c>
      <c r="P12" s="24">
        <v>9.3469999999999995</v>
      </c>
      <c r="Q12" s="111">
        <v>49.767676799999997</v>
      </c>
      <c r="R12" s="27">
        <v>6.91</v>
      </c>
      <c r="S12" s="30"/>
      <c r="T12" s="30"/>
      <c r="U12" s="32"/>
      <c r="V12" s="32"/>
      <c r="W12" s="32"/>
      <c r="X12" s="30"/>
    </row>
    <row r="13" spans="1:24">
      <c r="A13" s="9" t="s">
        <v>82</v>
      </c>
      <c r="B13" s="9" t="s">
        <v>148</v>
      </c>
      <c r="C13" s="9" t="s">
        <v>78</v>
      </c>
      <c r="D13" s="30">
        <v>46</v>
      </c>
      <c r="E13" s="19">
        <v>0.15</v>
      </c>
      <c r="F13" s="19">
        <v>2.9000000000000001E-2</v>
      </c>
      <c r="G13" s="9">
        <v>3</v>
      </c>
      <c r="H13" s="24" t="s">
        <v>552</v>
      </c>
      <c r="I13" s="24" t="s">
        <v>552</v>
      </c>
      <c r="J13" s="24" t="s">
        <v>552</v>
      </c>
      <c r="K13" s="27">
        <v>113.2</v>
      </c>
      <c r="L13" s="29">
        <v>164.3</v>
      </c>
      <c r="M13" s="24">
        <v>0.248</v>
      </c>
      <c r="N13" s="24">
        <v>33.75</v>
      </c>
      <c r="O13" s="24">
        <v>34.729999999999997</v>
      </c>
      <c r="P13" s="24">
        <v>11.09</v>
      </c>
      <c r="Q13" s="111">
        <v>49.633874200000001</v>
      </c>
      <c r="R13" s="27">
        <v>6.89</v>
      </c>
      <c r="S13" s="30"/>
      <c r="T13" s="30"/>
      <c r="U13" s="29"/>
      <c r="V13" s="30"/>
      <c r="W13" s="30"/>
      <c r="X13" s="30"/>
    </row>
    <row r="14" spans="1:24">
      <c r="A14" s="9" t="s">
        <v>82</v>
      </c>
      <c r="B14" s="9" t="s">
        <v>99</v>
      </c>
      <c r="C14" s="9" t="s">
        <v>78</v>
      </c>
      <c r="D14" s="30">
        <v>46</v>
      </c>
      <c r="E14" s="19">
        <v>0.157</v>
      </c>
      <c r="F14" s="19">
        <v>2.1999999999999999E-2</v>
      </c>
      <c r="G14" s="9">
        <v>3</v>
      </c>
      <c r="H14" s="24" t="s">
        <v>552</v>
      </c>
      <c r="I14" s="24" t="s">
        <v>552</v>
      </c>
      <c r="J14" s="24" t="s">
        <v>552</v>
      </c>
      <c r="K14" s="27">
        <v>113.2</v>
      </c>
      <c r="L14" s="29">
        <v>164.3</v>
      </c>
      <c r="M14" s="24">
        <v>0.248</v>
      </c>
      <c r="N14" s="24">
        <v>33.75</v>
      </c>
      <c r="O14" s="24">
        <v>34.729999999999997</v>
      </c>
      <c r="P14" s="24">
        <v>11.09</v>
      </c>
      <c r="Q14" s="111">
        <v>49.633874200000001</v>
      </c>
      <c r="R14" s="27">
        <v>6.89</v>
      </c>
      <c r="S14" s="30"/>
      <c r="T14" s="30"/>
      <c r="U14" s="29"/>
      <c r="V14" s="30"/>
      <c r="W14" s="30"/>
      <c r="X14" s="30"/>
    </row>
    <row r="15" spans="1:24">
      <c r="A15" s="9" t="s">
        <v>82</v>
      </c>
      <c r="B15" s="9" t="s">
        <v>95</v>
      </c>
      <c r="C15" s="9" t="s">
        <v>78</v>
      </c>
      <c r="D15" s="30">
        <v>59</v>
      </c>
      <c r="E15" s="19">
        <v>0.183</v>
      </c>
      <c r="F15" s="19">
        <v>2E-3</v>
      </c>
      <c r="G15" s="9">
        <v>3</v>
      </c>
      <c r="H15" s="24" t="s">
        <v>552</v>
      </c>
      <c r="I15" s="24" t="s">
        <v>552</v>
      </c>
      <c r="J15" s="24" t="s">
        <v>552</v>
      </c>
      <c r="K15" s="27">
        <v>99.76</v>
      </c>
      <c r="L15" s="29">
        <v>152.1</v>
      </c>
      <c r="M15" s="24">
        <v>0.51800000000000002</v>
      </c>
      <c r="N15" s="24">
        <v>30.64</v>
      </c>
      <c r="O15" s="24">
        <v>98.68</v>
      </c>
      <c r="P15" s="24">
        <v>9.5440000000000005</v>
      </c>
      <c r="Q15" s="111">
        <v>49.750503000000002</v>
      </c>
      <c r="R15" s="27">
        <v>6.94</v>
      </c>
      <c r="S15" s="30"/>
      <c r="T15" s="30"/>
      <c r="U15" s="29"/>
      <c r="V15" s="30"/>
      <c r="W15" s="30"/>
      <c r="X15" s="30"/>
    </row>
    <row r="16" spans="1:24">
      <c r="A16" s="9" t="s">
        <v>82</v>
      </c>
      <c r="B16" s="19" t="s">
        <v>96</v>
      </c>
      <c r="C16" s="9" t="s">
        <v>78</v>
      </c>
      <c r="D16" s="30">
        <v>65</v>
      </c>
      <c r="E16" s="19">
        <v>0.246</v>
      </c>
      <c r="F16" s="19">
        <v>2E-3</v>
      </c>
      <c r="G16" s="9">
        <v>3</v>
      </c>
      <c r="H16" s="24" t="s">
        <v>552</v>
      </c>
      <c r="I16" s="24" t="s">
        <v>552</v>
      </c>
      <c r="J16" s="24" t="s">
        <v>552</v>
      </c>
      <c r="K16" s="27">
        <v>98.43</v>
      </c>
      <c r="L16" s="29">
        <v>142.19999999999999</v>
      </c>
      <c r="M16" s="24">
        <v>0.28799999999999998</v>
      </c>
      <c r="N16" s="24">
        <v>30.93</v>
      </c>
      <c r="O16" s="24">
        <v>99.72</v>
      </c>
      <c r="P16" s="24">
        <v>9.9710000000000001</v>
      </c>
      <c r="Q16" s="111">
        <v>49.804369399999999</v>
      </c>
      <c r="R16" s="27">
        <v>6.89</v>
      </c>
      <c r="S16" s="30"/>
      <c r="T16" s="30"/>
      <c r="U16" s="29"/>
      <c r="V16" s="30"/>
      <c r="W16" s="30"/>
      <c r="X16" s="30"/>
    </row>
    <row r="17" spans="1:24">
      <c r="A17" s="9" t="s">
        <v>82</v>
      </c>
      <c r="B17" s="9" t="s">
        <v>97</v>
      </c>
      <c r="C17" s="9" t="s">
        <v>78</v>
      </c>
      <c r="D17" s="30">
        <v>73</v>
      </c>
      <c r="E17" s="19">
        <v>0.215</v>
      </c>
      <c r="F17" s="19">
        <v>1.2999999999999999E-2</v>
      </c>
      <c r="G17" s="9">
        <v>3</v>
      </c>
      <c r="H17" s="112">
        <v>0.16279458770556032</v>
      </c>
      <c r="I17" s="112">
        <v>3.5237239432381239E-2</v>
      </c>
      <c r="J17" s="9">
        <v>5</v>
      </c>
      <c r="K17" s="27">
        <v>94.15</v>
      </c>
      <c r="L17" s="29">
        <v>139.1</v>
      </c>
      <c r="M17" s="24">
        <v>0.53100000000000003</v>
      </c>
      <c r="N17" s="24">
        <v>28.71</v>
      </c>
      <c r="O17" s="24">
        <v>94.14</v>
      </c>
      <c r="P17" s="24">
        <v>8.9030000000000005</v>
      </c>
      <c r="Q17" s="111">
        <v>49.889340099999998</v>
      </c>
      <c r="R17" s="27">
        <v>6.93</v>
      </c>
      <c r="S17" s="30"/>
      <c r="T17" s="30"/>
      <c r="U17" s="29"/>
      <c r="V17" s="30"/>
      <c r="W17" s="30"/>
      <c r="X17" s="30"/>
    </row>
    <row r="18" spans="1:24">
      <c r="A18" s="9" t="s">
        <v>100</v>
      </c>
      <c r="B18" s="9" t="s">
        <v>98</v>
      </c>
      <c r="C18" s="9" t="s">
        <v>78</v>
      </c>
      <c r="D18" s="37">
        <v>165</v>
      </c>
      <c r="E18" s="19">
        <v>0.14499999999999999</v>
      </c>
      <c r="F18" s="19">
        <v>3.3000000000000002E-2</v>
      </c>
      <c r="G18" s="9">
        <v>3</v>
      </c>
      <c r="H18" s="112">
        <v>0.1741511434192311</v>
      </c>
      <c r="I18" s="112">
        <v>3.8730159732404346E-2</v>
      </c>
      <c r="J18" s="9">
        <v>5</v>
      </c>
      <c r="K18" s="27">
        <v>94.8</v>
      </c>
      <c r="L18" s="29">
        <v>142.30000000000001</v>
      </c>
      <c r="M18" s="24">
        <v>0.54400000000000004</v>
      </c>
      <c r="N18" s="24">
        <v>29.11</v>
      </c>
      <c r="O18" s="24">
        <v>96.94</v>
      </c>
      <c r="P18" s="24">
        <v>9.1769999999999996</v>
      </c>
      <c r="Q18" s="111">
        <v>49.455645199999999</v>
      </c>
      <c r="R18" s="27">
        <v>6.98</v>
      </c>
      <c r="S18" s="30"/>
      <c r="T18" s="29"/>
      <c r="U18" s="29"/>
      <c r="V18" s="30"/>
      <c r="W18" s="30"/>
      <c r="X18" s="30"/>
    </row>
    <row r="19" spans="1:24">
      <c r="A19" s="9" t="s">
        <v>119</v>
      </c>
      <c r="B19" s="9" t="s">
        <v>103</v>
      </c>
      <c r="C19" s="9" t="s">
        <v>78</v>
      </c>
      <c r="D19" s="30">
        <v>0</v>
      </c>
      <c r="E19" s="19">
        <v>0.16300000000000001</v>
      </c>
      <c r="F19" s="19">
        <v>8.9999999999999993E-3</v>
      </c>
      <c r="G19" s="9">
        <v>3</v>
      </c>
      <c r="H19" s="27">
        <v>6.7361915048856927E-2</v>
      </c>
      <c r="I19" s="27">
        <v>3.4154995528796556E-2</v>
      </c>
      <c r="J19" s="9">
        <v>5</v>
      </c>
      <c r="K19" s="27">
        <v>99.62</v>
      </c>
      <c r="L19" s="29">
        <v>156.30000000000001</v>
      </c>
      <c r="M19" s="24">
        <v>0.122</v>
      </c>
      <c r="N19" s="24">
        <v>31.03</v>
      </c>
      <c r="O19" s="24">
        <v>96.5</v>
      </c>
      <c r="P19" s="24">
        <v>9.6620000000000008</v>
      </c>
      <c r="Q19" s="113">
        <v>49.515000000000001</v>
      </c>
      <c r="R19" s="27">
        <v>6.97</v>
      </c>
      <c r="S19" s="30"/>
      <c r="T19" s="30"/>
      <c r="U19" s="29"/>
      <c r="V19" s="30"/>
      <c r="W19" s="30"/>
      <c r="X19" s="30"/>
    </row>
    <row r="20" spans="1:24">
      <c r="A20" s="9" t="s">
        <v>119</v>
      </c>
      <c r="B20" s="9" t="s">
        <v>104</v>
      </c>
      <c r="C20" s="9" t="s">
        <v>78</v>
      </c>
      <c r="D20" s="30">
        <v>1</v>
      </c>
      <c r="E20" s="19">
        <v>0.16800000000000001</v>
      </c>
      <c r="F20" s="19">
        <v>0.02</v>
      </c>
      <c r="G20" s="9">
        <v>3</v>
      </c>
      <c r="H20" s="27">
        <v>8.8358236575224472E-2</v>
      </c>
      <c r="I20" s="27">
        <v>3.5606129598210592E-2</v>
      </c>
      <c r="J20" s="9">
        <v>5</v>
      </c>
      <c r="K20" s="27">
        <v>104.2</v>
      </c>
      <c r="L20" s="29">
        <v>164.6</v>
      </c>
      <c r="M20" s="24">
        <v>0.14599999999999999</v>
      </c>
      <c r="N20" s="24">
        <v>32.14</v>
      </c>
      <c r="O20" s="24">
        <v>80.25</v>
      </c>
      <c r="P20" s="24">
        <v>10.18</v>
      </c>
      <c r="Q20" s="113">
        <v>49.4281437</v>
      </c>
      <c r="R20" s="27">
        <v>6.95</v>
      </c>
      <c r="S20" s="30"/>
      <c r="T20" s="30"/>
      <c r="U20" s="29"/>
      <c r="V20" s="29"/>
      <c r="W20" s="29"/>
      <c r="X20" s="30"/>
    </row>
    <row r="21" spans="1:24">
      <c r="A21" s="9" t="s">
        <v>119</v>
      </c>
      <c r="B21" s="9" t="s">
        <v>105</v>
      </c>
      <c r="C21" s="9" t="s">
        <v>78</v>
      </c>
      <c r="D21" s="34">
        <v>4</v>
      </c>
      <c r="E21" s="19">
        <v>0.19900000000000001</v>
      </c>
      <c r="F21" s="19">
        <v>3.7999999999999999E-2</v>
      </c>
      <c r="G21" s="9">
        <v>3</v>
      </c>
      <c r="H21" s="112">
        <v>0.08</v>
      </c>
      <c r="I21" s="112">
        <v>0.04</v>
      </c>
      <c r="J21" s="123">
        <v>5</v>
      </c>
      <c r="K21" s="27">
        <v>98.52</v>
      </c>
      <c r="L21" s="29">
        <v>152.1</v>
      </c>
      <c r="M21" s="24">
        <v>0.107</v>
      </c>
      <c r="N21" s="24">
        <v>30.8</v>
      </c>
      <c r="O21" s="24">
        <v>95.78</v>
      </c>
      <c r="P21" s="24">
        <v>9.5449999999999999</v>
      </c>
      <c r="Q21" s="113">
        <v>49.573886600000002</v>
      </c>
      <c r="R21" s="27">
        <v>6.92</v>
      </c>
      <c r="S21" s="30"/>
      <c r="T21" s="30"/>
      <c r="U21" s="29"/>
      <c r="V21" s="30"/>
      <c r="W21" s="30"/>
      <c r="X21" s="30"/>
    </row>
    <row r="22" spans="1:24">
      <c r="A22" s="9" t="s">
        <v>119</v>
      </c>
      <c r="B22" s="9" t="s">
        <v>106</v>
      </c>
      <c r="C22" s="9" t="s">
        <v>78</v>
      </c>
      <c r="D22" s="30">
        <v>6</v>
      </c>
      <c r="E22" s="19">
        <v>0.245</v>
      </c>
      <c r="F22" s="19">
        <v>3.1E-2</v>
      </c>
      <c r="G22" s="9">
        <v>3</v>
      </c>
      <c r="H22" s="27">
        <v>3.5135207625901506E-2</v>
      </c>
      <c r="I22" s="27">
        <v>4.5012961266338886E-2</v>
      </c>
      <c r="J22" s="9">
        <v>5</v>
      </c>
      <c r="K22" s="27">
        <v>107.8</v>
      </c>
      <c r="L22" s="29">
        <v>168.8</v>
      </c>
      <c r="M22" s="24">
        <v>0.56000000000000005</v>
      </c>
      <c r="N22" s="24">
        <v>33.93</v>
      </c>
      <c r="O22" s="24">
        <v>106.3</v>
      </c>
      <c r="P22" s="24">
        <v>10.5</v>
      </c>
      <c r="Q22" s="111">
        <v>49.496981900000002</v>
      </c>
      <c r="R22" s="27">
        <v>6.96</v>
      </c>
      <c r="S22" s="30"/>
      <c r="T22" s="30"/>
      <c r="U22" s="29"/>
      <c r="V22" s="30"/>
      <c r="W22" s="30"/>
      <c r="X22" s="30"/>
    </row>
    <row r="23" spans="1:24">
      <c r="A23" s="9" t="s">
        <v>119</v>
      </c>
      <c r="B23" s="9" t="s">
        <v>89</v>
      </c>
      <c r="C23" s="9" t="s">
        <v>78</v>
      </c>
      <c r="D23" s="30">
        <v>7</v>
      </c>
      <c r="E23" s="19">
        <v>0.22900000000000001</v>
      </c>
      <c r="F23" s="19">
        <v>0.02</v>
      </c>
      <c r="G23" s="9">
        <v>3</v>
      </c>
      <c r="H23" s="27">
        <v>8.3368464288468017E-2</v>
      </c>
      <c r="I23" s="27">
        <v>7.48670459584833E-2</v>
      </c>
      <c r="J23" s="9"/>
      <c r="K23" s="27">
        <v>131.80000000000001</v>
      </c>
      <c r="L23" s="29">
        <v>198</v>
      </c>
      <c r="M23" s="24">
        <v>0.83499999999999996</v>
      </c>
      <c r="N23" s="24">
        <v>40.909999999999997</v>
      </c>
      <c r="O23" s="24">
        <v>134.69999999999999</v>
      </c>
      <c r="P23" s="24">
        <v>12.98</v>
      </c>
      <c r="Q23" s="111">
        <v>49.9151515</v>
      </c>
      <c r="R23" s="27">
        <v>6.89</v>
      </c>
      <c r="S23" s="30"/>
      <c r="T23" s="30"/>
      <c r="U23" s="29"/>
      <c r="V23" s="30"/>
      <c r="W23" s="30"/>
      <c r="X23" s="30"/>
    </row>
    <row r="24" spans="1:24">
      <c r="A24" s="9" t="s">
        <v>119</v>
      </c>
      <c r="B24" s="9" t="s">
        <v>108</v>
      </c>
      <c r="C24" s="9" t="s">
        <v>78</v>
      </c>
      <c r="D24" s="30">
        <v>17</v>
      </c>
      <c r="E24" s="19">
        <v>0.16600000000000001</v>
      </c>
      <c r="F24" s="19">
        <v>4.4999999999999998E-2</v>
      </c>
      <c r="G24" s="9">
        <v>3</v>
      </c>
      <c r="H24" s="27">
        <v>5.7752433044399039E-2</v>
      </c>
      <c r="I24" s="27">
        <v>3.3616790865890644E-2</v>
      </c>
      <c r="J24" s="9">
        <v>5</v>
      </c>
      <c r="K24" s="27">
        <v>112.2</v>
      </c>
      <c r="L24" s="29">
        <v>168.4</v>
      </c>
      <c r="M24" s="24">
        <v>0.59499999999999997</v>
      </c>
      <c r="N24" s="24">
        <v>35.18</v>
      </c>
      <c r="O24" s="24">
        <v>116</v>
      </c>
      <c r="P24" s="24">
        <v>10.96</v>
      </c>
      <c r="Q24" s="111">
        <v>49.392532799999998</v>
      </c>
      <c r="R24" s="27">
        <v>6.96</v>
      </c>
      <c r="S24" s="33"/>
      <c r="T24" s="30"/>
      <c r="U24" s="29"/>
      <c r="V24" s="30"/>
      <c r="W24" s="30"/>
      <c r="X24" s="30"/>
    </row>
    <row r="25" spans="1:24">
      <c r="A25" s="9" t="s">
        <v>119</v>
      </c>
      <c r="B25" s="9" t="s">
        <v>109</v>
      </c>
      <c r="C25" s="9" t="s">
        <v>78</v>
      </c>
      <c r="D25" s="30">
        <v>21</v>
      </c>
      <c r="E25" s="19">
        <v>0.185</v>
      </c>
      <c r="F25" s="19">
        <v>1.2999999999999999E-2</v>
      </c>
      <c r="G25" s="9">
        <v>3</v>
      </c>
      <c r="H25" s="24" t="s">
        <v>552</v>
      </c>
      <c r="I25" s="24" t="s">
        <v>552</v>
      </c>
      <c r="J25" s="24" t="s">
        <v>552</v>
      </c>
      <c r="K25" s="27">
        <v>111.4</v>
      </c>
      <c r="L25" s="29">
        <v>169.6</v>
      </c>
      <c r="M25" s="24">
        <v>0.17399999999999999</v>
      </c>
      <c r="N25" s="24">
        <v>34.630000000000003</v>
      </c>
      <c r="O25" s="24">
        <v>107.1</v>
      </c>
      <c r="P25" s="24">
        <v>10.69</v>
      </c>
      <c r="Q25" s="111">
        <v>49.451999999999998</v>
      </c>
      <c r="R25" s="27">
        <v>6.9</v>
      </c>
      <c r="S25" s="30"/>
      <c r="T25" s="30"/>
      <c r="U25" s="29"/>
      <c r="V25" s="30"/>
      <c r="W25" s="30"/>
      <c r="X25" s="30"/>
    </row>
    <row r="26" spans="1:24">
      <c r="A26" s="9" t="s">
        <v>119</v>
      </c>
      <c r="B26" s="9" t="s">
        <v>111</v>
      </c>
      <c r="C26" s="9" t="s">
        <v>78</v>
      </c>
      <c r="D26" s="30">
        <v>53</v>
      </c>
      <c r="E26" s="19">
        <v>0.17899999999999999</v>
      </c>
      <c r="F26" s="19">
        <v>1.4E-2</v>
      </c>
      <c r="G26" s="9">
        <v>3</v>
      </c>
      <c r="H26" s="24" t="s">
        <v>552</v>
      </c>
      <c r="I26" s="24" t="s">
        <v>552</v>
      </c>
      <c r="J26" s="24" t="s">
        <v>552</v>
      </c>
      <c r="K26" s="27">
        <v>106.5</v>
      </c>
      <c r="L26" s="29">
        <v>163.30000000000001</v>
      </c>
      <c r="M26" s="24">
        <v>0.14899999999999999</v>
      </c>
      <c r="N26" s="24">
        <v>33.43</v>
      </c>
      <c r="O26" s="24">
        <v>103.2</v>
      </c>
      <c r="P26" s="24">
        <v>10.3</v>
      </c>
      <c r="Q26" s="111">
        <v>49.289447199999998</v>
      </c>
      <c r="R26" s="27">
        <v>6.97</v>
      </c>
      <c r="S26" s="32"/>
      <c r="T26" s="32"/>
      <c r="U26" s="32"/>
      <c r="V26" s="4"/>
      <c r="W26" s="32"/>
      <c r="X26" s="32"/>
    </row>
    <row r="27" spans="1:24">
      <c r="A27" s="9" t="s">
        <v>119</v>
      </c>
      <c r="B27" s="9" t="s">
        <v>112</v>
      </c>
      <c r="C27" s="9" t="s">
        <v>78</v>
      </c>
      <c r="D27" s="30">
        <v>72</v>
      </c>
      <c r="E27" s="19">
        <v>0.189</v>
      </c>
      <c r="F27" s="19">
        <v>0.01</v>
      </c>
      <c r="G27" s="9">
        <v>3</v>
      </c>
      <c r="H27" s="112">
        <v>0.13593872931270012</v>
      </c>
      <c r="I27" s="112">
        <v>3.1136844103838639E-2</v>
      </c>
      <c r="J27" s="9">
        <v>5</v>
      </c>
      <c r="K27" s="27">
        <v>97.64</v>
      </c>
      <c r="L27" s="29">
        <v>148.80000000000001</v>
      </c>
      <c r="M27" s="24">
        <v>0.108</v>
      </c>
      <c r="N27" s="24">
        <v>28.99</v>
      </c>
      <c r="O27" s="24">
        <v>27.2</v>
      </c>
      <c r="P27" s="24">
        <v>9.3770000000000007</v>
      </c>
      <c r="Q27" s="111">
        <v>49.206000000000003</v>
      </c>
      <c r="R27" s="27">
        <v>6.95</v>
      </c>
      <c r="S27" s="30"/>
      <c r="T27" s="30"/>
      <c r="U27" s="29"/>
      <c r="V27" s="30"/>
      <c r="W27" s="30"/>
      <c r="X27" s="30"/>
    </row>
    <row r="28" spans="1:24">
      <c r="A28" s="9" t="s">
        <v>119</v>
      </c>
      <c r="B28" s="9" t="s">
        <v>113</v>
      </c>
      <c r="C28" s="9" t="s">
        <v>78</v>
      </c>
      <c r="D28" s="30">
        <v>88</v>
      </c>
      <c r="E28" s="19">
        <v>0.20899999999999999</v>
      </c>
      <c r="F28" s="19">
        <v>1.7000000000000001E-2</v>
      </c>
      <c r="G28" s="9">
        <v>3</v>
      </c>
      <c r="H28" s="24" t="s">
        <v>552</v>
      </c>
      <c r="I28" s="24" t="s">
        <v>552</v>
      </c>
      <c r="J28" s="24" t="s">
        <v>552</v>
      </c>
      <c r="K28" s="27">
        <v>112.5</v>
      </c>
      <c r="L28" s="29">
        <v>170.9</v>
      </c>
      <c r="M28" s="24">
        <v>0.59099999999999997</v>
      </c>
      <c r="N28" s="24">
        <v>34.14</v>
      </c>
      <c r="O28" s="24">
        <v>113.3</v>
      </c>
      <c r="P28" s="24">
        <v>10.72</v>
      </c>
      <c r="Q28" s="111">
        <v>49.7352056</v>
      </c>
      <c r="R28" s="27">
        <v>6.97</v>
      </c>
      <c r="S28" s="30"/>
      <c r="T28" s="30"/>
      <c r="U28" s="29"/>
      <c r="V28" s="30"/>
      <c r="W28" s="30"/>
      <c r="X28" s="30"/>
    </row>
    <row r="29" spans="1:24">
      <c r="A29" s="9" t="s">
        <v>119</v>
      </c>
      <c r="B29" s="9" t="s">
        <v>114</v>
      </c>
      <c r="C29" s="9" t="s">
        <v>78</v>
      </c>
      <c r="D29" s="30">
        <v>105</v>
      </c>
      <c r="E29" s="19">
        <v>0.188</v>
      </c>
      <c r="F29" s="19">
        <v>2.5000000000000001E-2</v>
      </c>
      <c r="G29" s="9">
        <v>3</v>
      </c>
      <c r="H29" s="112">
        <v>7.0252182081097528E-2</v>
      </c>
      <c r="I29" s="112">
        <v>1.2866395768283934E-2</v>
      </c>
      <c r="J29" s="9">
        <v>5</v>
      </c>
      <c r="K29" s="27">
        <v>109.8</v>
      </c>
      <c r="L29" s="29">
        <v>165.8</v>
      </c>
      <c r="M29" s="24">
        <v>0.56999999999999995</v>
      </c>
      <c r="N29" s="24">
        <v>33.5</v>
      </c>
      <c r="O29" s="24">
        <v>102.8</v>
      </c>
      <c r="P29" s="24">
        <v>10.72</v>
      </c>
      <c r="Q29" s="46" t="s">
        <v>552</v>
      </c>
      <c r="R29" s="8" t="s">
        <v>552</v>
      </c>
      <c r="S29" s="30"/>
      <c r="T29" s="30"/>
      <c r="U29" s="29"/>
      <c r="V29" s="29"/>
      <c r="W29" s="29"/>
      <c r="X29" s="30"/>
    </row>
    <row r="30" spans="1:24">
      <c r="A30" s="9" t="s">
        <v>119</v>
      </c>
      <c r="B30" s="9" t="s">
        <v>115</v>
      </c>
      <c r="C30" s="9" t="s">
        <v>78</v>
      </c>
      <c r="D30" s="30">
        <v>140</v>
      </c>
      <c r="E30" s="19">
        <v>0.214</v>
      </c>
      <c r="F30" s="19">
        <v>3.3000000000000002E-2</v>
      </c>
      <c r="G30" s="9">
        <v>3</v>
      </c>
      <c r="H30" s="24" t="s">
        <v>552</v>
      </c>
      <c r="I30" s="24" t="s">
        <v>552</v>
      </c>
      <c r="J30" s="24" t="s">
        <v>552</v>
      </c>
      <c r="K30" s="27">
        <v>104.2</v>
      </c>
      <c r="L30" s="29">
        <v>158</v>
      </c>
      <c r="M30" s="24">
        <v>0.53800000000000003</v>
      </c>
      <c r="N30" s="24">
        <v>31.6</v>
      </c>
      <c r="O30" s="24">
        <v>105</v>
      </c>
      <c r="P30" s="24">
        <v>9.9939999999999998</v>
      </c>
      <c r="Q30" s="111">
        <v>49.427558300000001</v>
      </c>
      <c r="R30" s="27">
        <v>6.98</v>
      </c>
      <c r="S30" s="30"/>
      <c r="T30" s="34"/>
      <c r="U30" s="29"/>
      <c r="V30" s="30"/>
      <c r="W30" s="30"/>
      <c r="X30" s="30"/>
    </row>
    <row r="31" spans="1:24">
      <c r="A31" s="9" t="s">
        <v>119</v>
      </c>
      <c r="B31" s="9" t="s">
        <v>116</v>
      </c>
      <c r="C31" s="9" t="s">
        <v>78</v>
      </c>
      <c r="D31" s="36">
        <v>150</v>
      </c>
      <c r="E31" s="19">
        <v>0.249</v>
      </c>
      <c r="F31" s="28">
        <v>5.2999999999999999E-2</v>
      </c>
      <c r="G31" s="9">
        <v>3</v>
      </c>
      <c r="H31" s="24" t="s">
        <v>552</v>
      </c>
      <c r="I31" s="24" t="s">
        <v>552</v>
      </c>
      <c r="J31" s="24" t="s">
        <v>552</v>
      </c>
      <c r="K31" s="27">
        <v>103.1</v>
      </c>
      <c r="L31" s="29">
        <v>159.6</v>
      </c>
      <c r="M31" s="24">
        <v>0.57199999999999995</v>
      </c>
      <c r="N31" s="24">
        <v>32.270000000000003</v>
      </c>
      <c r="O31" s="24">
        <v>101.8</v>
      </c>
      <c r="P31" s="24">
        <v>9.9209999999999994</v>
      </c>
      <c r="Q31" s="111">
        <v>49.4798793</v>
      </c>
      <c r="R31" s="27">
        <v>7.04</v>
      </c>
      <c r="S31" s="30"/>
      <c r="T31" s="30"/>
      <c r="U31" s="29"/>
      <c r="V31" s="29"/>
      <c r="W31" s="29"/>
      <c r="X31" s="30"/>
    </row>
    <row r="32" spans="1:24">
      <c r="A32" s="9" t="s">
        <v>119</v>
      </c>
      <c r="B32" s="9" t="s">
        <v>117</v>
      </c>
      <c r="C32" s="9" t="s">
        <v>78</v>
      </c>
      <c r="D32" s="37">
        <v>168</v>
      </c>
      <c r="E32" s="19">
        <v>0.215</v>
      </c>
      <c r="F32" s="19">
        <v>5.0000000000000001E-3</v>
      </c>
      <c r="G32" s="9">
        <v>3</v>
      </c>
      <c r="H32" s="24" t="s">
        <v>552</v>
      </c>
      <c r="I32" s="24" t="s">
        <v>552</v>
      </c>
      <c r="J32" s="24" t="s">
        <v>552</v>
      </c>
      <c r="K32" s="27">
        <v>100.1</v>
      </c>
      <c r="L32" s="29">
        <v>149.30000000000001</v>
      </c>
      <c r="M32" s="24">
        <v>0.61199999999999999</v>
      </c>
      <c r="N32" s="24">
        <v>30.32</v>
      </c>
      <c r="O32" s="24">
        <v>97.52</v>
      </c>
      <c r="P32" s="24">
        <v>9.5009999999999994</v>
      </c>
      <c r="Q32" s="111">
        <v>49.266397599999998</v>
      </c>
      <c r="R32" s="27">
        <v>6.96</v>
      </c>
      <c r="S32" s="30"/>
      <c r="T32" s="30"/>
      <c r="U32" s="29"/>
      <c r="V32" s="30"/>
      <c r="W32" s="30"/>
      <c r="X32" s="30"/>
    </row>
    <row r="33" spans="1:24">
      <c r="A33" s="9" t="s">
        <v>119</v>
      </c>
      <c r="B33" s="9" t="s">
        <v>118</v>
      </c>
      <c r="C33" s="9" t="s">
        <v>78</v>
      </c>
      <c r="D33" s="37">
        <v>169</v>
      </c>
      <c r="E33" s="19">
        <v>0.20599999999999999</v>
      </c>
      <c r="F33" s="19">
        <v>1.4E-2</v>
      </c>
      <c r="G33" s="9">
        <v>3</v>
      </c>
      <c r="H33" s="24" t="s">
        <v>552</v>
      </c>
      <c r="I33" s="24" t="s">
        <v>552</v>
      </c>
      <c r="J33" s="24" t="s">
        <v>552</v>
      </c>
      <c r="K33" s="27">
        <v>101.6</v>
      </c>
      <c r="L33" s="29">
        <v>155.5</v>
      </c>
      <c r="M33" s="24">
        <v>0.52100000000000002</v>
      </c>
      <c r="N33" s="24">
        <v>31.79</v>
      </c>
      <c r="O33" s="24">
        <v>105.6</v>
      </c>
      <c r="P33" s="24">
        <v>9.9209999999999994</v>
      </c>
      <c r="Q33" s="111">
        <v>49.3046559</v>
      </c>
      <c r="R33" s="27">
        <v>6.93</v>
      </c>
      <c r="S33" s="30"/>
      <c r="T33" s="30"/>
      <c r="U33" s="29"/>
      <c r="V33" s="29"/>
      <c r="W33" s="29"/>
      <c r="X33" s="30"/>
    </row>
    <row r="34" spans="1:24">
      <c r="A34" s="9" t="s">
        <v>120</v>
      </c>
      <c r="B34" s="9" t="s">
        <v>121</v>
      </c>
      <c r="C34" s="9" t="s">
        <v>78</v>
      </c>
      <c r="D34" s="30">
        <v>115</v>
      </c>
      <c r="E34" s="19">
        <v>0.26100000000000001</v>
      </c>
      <c r="F34" s="19">
        <v>2.5000000000000001E-2</v>
      </c>
      <c r="G34" s="9">
        <v>3</v>
      </c>
      <c r="H34" s="24" t="s">
        <v>552</v>
      </c>
      <c r="I34" s="24" t="s">
        <v>552</v>
      </c>
      <c r="J34" s="24" t="s">
        <v>552</v>
      </c>
      <c r="K34" s="27">
        <v>117.5</v>
      </c>
      <c r="L34" s="29">
        <v>162.9</v>
      </c>
      <c r="M34" s="24">
        <v>0.248</v>
      </c>
      <c r="N34" s="24">
        <v>36.659999999999997</v>
      </c>
      <c r="O34" s="24">
        <v>123.2</v>
      </c>
      <c r="P34" s="24">
        <v>11.4</v>
      </c>
      <c r="Q34" s="111">
        <v>49.544072900000003</v>
      </c>
      <c r="R34" s="27">
        <v>6.89</v>
      </c>
      <c r="S34" s="30"/>
      <c r="T34" s="30"/>
      <c r="U34" s="29"/>
      <c r="V34" s="30"/>
      <c r="W34" s="30"/>
      <c r="X34" s="30"/>
    </row>
    <row r="35" spans="1:24">
      <c r="A35" s="9" t="s">
        <v>120</v>
      </c>
      <c r="B35" s="9" t="s">
        <v>122</v>
      </c>
      <c r="C35" s="9" t="s">
        <v>78</v>
      </c>
      <c r="D35" s="30">
        <v>125</v>
      </c>
      <c r="E35" s="19">
        <v>0.255</v>
      </c>
      <c r="F35" s="19">
        <v>0.03</v>
      </c>
      <c r="G35" s="9">
        <v>3</v>
      </c>
      <c r="H35" s="24" t="s">
        <v>552</v>
      </c>
      <c r="I35" s="24" t="s">
        <v>552</v>
      </c>
      <c r="J35" s="24" t="s">
        <v>552</v>
      </c>
      <c r="K35" s="27">
        <v>88.75</v>
      </c>
      <c r="L35" s="29">
        <v>129.30000000000001</v>
      </c>
      <c r="M35" s="24">
        <v>0.11700000000000001</v>
      </c>
      <c r="N35" s="24">
        <v>29.54</v>
      </c>
      <c r="O35" s="24">
        <v>106.9</v>
      </c>
      <c r="P35" s="24">
        <v>8.7970000000000006</v>
      </c>
      <c r="Q35" s="111">
        <v>49.339339299999999</v>
      </c>
      <c r="R35" s="27">
        <v>6.98</v>
      </c>
      <c r="S35" s="30"/>
      <c r="T35" s="30"/>
      <c r="U35" s="29"/>
      <c r="V35" s="30"/>
      <c r="W35" s="30"/>
      <c r="X35" s="30"/>
    </row>
    <row r="36" spans="1:24">
      <c r="A36" s="9" t="s">
        <v>120</v>
      </c>
      <c r="B36" s="9" t="s">
        <v>123</v>
      </c>
      <c r="C36" s="9" t="s">
        <v>78</v>
      </c>
      <c r="D36" s="30">
        <v>130</v>
      </c>
      <c r="E36" s="19">
        <v>0.20599999999999999</v>
      </c>
      <c r="F36" s="19">
        <v>3.7999999999999999E-2</v>
      </c>
      <c r="G36" s="9">
        <v>3</v>
      </c>
      <c r="H36" s="24" t="s">
        <v>552</v>
      </c>
      <c r="I36" s="24" t="s">
        <v>552</v>
      </c>
      <c r="J36" s="24" t="s">
        <v>552</v>
      </c>
      <c r="K36" s="27">
        <v>85.77</v>
      </c>
      <c r="L36" s="29">
        <v>126.7</v>
      </c>
      <c r="M36" s="24">
        <v>0.46300000000000002</v>
      </c>
      <c r="N36" s="24">
        <v>25.74</v>
      </c>
      <c r="O36" s="24">
        <v>85.02</v>
      </c>
      <c r="P36" s="24">
        <v>8.0589999999999993</v>
      </c>
      <c r="Q36" s="111">
        <v>50.264646499999998</v>
      </c>
      <c r="R36" s="27">
        <v>6.78</v>
      </c>
      <c r="S36" s="30"/>
      <c r="T36" s="30"/>
      <c r="U36" s="29"/>
      <c r="V36" s="30"/>
      <c r="W36" s="30"/>
      <c r="X36" s="30"/>
    </row>
    <row r="37" spans="1:24">
      <c r="A37" s="9" t="s">
        <v>120</v>
      </c>
      <c r="B37" s="9" t="s">
        <v>125</v>
      </c>
      <c r="C37" s="9" t="s">
        <v>78</v>
      </c>
      <c r="D37" s="30">
        <v>140</v>
      </c>
      <c r="E37" s="19">
        <v>0.26100000000000001</v>
      </c>
      <c r="F37" s="19">
        <v>0.03</v>
      </c>
      <c r="G37" s="9">
        <v>3</v>
      </c>
      <c r="H37" s="24" t="s">
        <v>552</v>
      </c>
      <c r="I37" s="24" t="s">
        <v>552</v>
      </c>
      <c r="J37" s="24" t="s">
        <v>552</v>
      </c>
      <c r="K37" s="27">
        <v>103.6</v>
      </c>
      <c r="L37" s="29">
        <v>158.5</v>
      </c>
      <c r="M37" s="24">
        <v>0.57699999999999996</v>
      </c>
      <c r="N37" s="24">
        <v>32.840000000000003</v>
      </c>
      <c r="O37" s="24">
        <v>103.9</v>
      </c>
      <c r="P37" s="24">
        <v>10.24</v>
      </c>
      <c r="Q37" s="112" t="s">
        <v>552</v>
      </c>
      <c r="R37" s="8" t="s">
        <v>552</v>
      </c>
      <c r="S37" s="30"/>
      <c r="T37" s="30"/>
      <c r="U37" s="29"/>
      <c r="V37" s="30"/>
      <c r="W37" s="30"/>
      <c r="X37" s="30"/>
    </row>
    <row r="38" spans="1:24">
      <c r="A38" s="9" t="s">
        <v>120</v>
      </c>
      <c r="B38" s="9" t="s">
        <v>126</v>
      </c>
      <c r="C38" s="9" t="s">
        <v>78</v>
      </c>
      <c r="D38" s="30">
        <v>145</v>
      </c>
      <c r="E38" s="19">
        <v>0.26200000000000001</v>
      </c>
      <c r="F38" s="19">
        <v>1.9E-2</v>
      </c>
      <c r="G38" s="9">
        <v>3</v>
      </c>
      <c r="H38" s="24" t="s">
        <v>552</v>
      </c>
      <c r="I38" s="24" t="s">
        <v>552</v>
      </c>
      <c r="J38" s="24" t="s">
        <v>552</v>
      </c>
      <c r="K38" s="27">
        <v>94.83</v>
      </c>
      <c r="L38" s="29">
        <v>145.9</v>
      </c>
      <c r="M38" s="24">
        <v>0.13500000000000001</v>
      </c>
      <c r="N38" s="24">
        <v>30.04</v>
      </c>
      <c r="O38" s="24">
        <v>96.81</v>
      </c>
      <c r="P38" s="24">
        <v>9.3070000000000004</v>
      </c>
      <c r="Q38" s="111">
        <v>49.403015099999998</v>
      </c>
      <c r="R38" s="27">
        <v>6.96</v>
      </c>
      <c r="S38" s="33"/>
      <c r="T38" s="30"/>
      <c r="U38" s="29"/>
      <c r="V38" s="29"/>
      <c r="W38" s="29"/>
      <c r="X38" s="30"/>
    </row>
    <row r="39" spans="1:24">
      <c r="A39" s="9" t="s">
        <v>120</v>
      </c>
      <c r="B39" s="9" t="s">
        <v>127</v>
      </c>
      <c r="C39" s="9" t="s">
        <v>78</v>
      </c>
      <c r="D39" s="30">
        <v>170</v>
      </c>
      <c r="E39" s="19">
        <v>0.24099999999999999</v>
      </c>
      <c r="F39" s="19">
        <v>3.5000000000000003E-2</v>
      </c>
      <c r="G39" s="9">
        <v>3</v>
      </c>
      <c r="H39" s="112">
        <v>0.1882823889196128</v>
      </c>
      <c r="I39" s="112">
        <v>4.1020423795707299E-2</v>
      </c>
      <c r="J39" s="9">
        <v>5</v>
      </c>
      <c r="K39" s="27">
        <v>93.31</v>
      </c>
      <c r="L39" s="29">
        <v>134.4</v>
      </c>
      <c r="M39" s="24">
        <v>0.125</v>
      </c>
      <c r="N39" s="24">
        <v>37.32</v>
      </c>
      <c r="O39" s="24">
        <v>225.5</v>
      </c>
      <c r="P39" s="24">
        <v>9.2520000000000007</v>
      </c>
      <c r="Q39" s="111">
        <v>49.377777799999997</v>
      </c>
      <c r="R39" s="27">
        <v>6.94</v>
      </c>
      <c r="S39" s="30"/>
      <c r="T39" s="30"/>
      <c r="U39" s="29"/>
      <c r="V39" s="30"/>
      <c r="W39" s="30"/>
      <c r="X39" s="30"/>
    </row>
    <row r="40" spans="1:24">
      <c r="A40" s="9" t="s">
        <v>545</v>
      </c>
      <c r="B40" s="9" t="s">
        <v>128</v>
      </c>
      <c r="C40" s="9" t="s">
        <v>78</v>
      </c>
      <c r="D40" s="38">
        <v>105</v>
      </c>
      <c r="E40" s="19">
        <v>0.219</v>
      </c>
      <c r="F40" s="19">
        <v>3.5000000000000003E-2</v>
      </c>
      <c r="G40" s="9">
        <v>3</v>
      </c>
      <c r="H40" s="24" t="s">
        <v>552</v>
      </c>
      <c r="I40" s="24" t="s">
        <v>552</v>
      </c>
      <c r="J40" s="24" t="s">
        <v>552</v>
      </c>
      <c r="K40" s="27">
        <v>98.62</v>
      </c>
      <c r="L40" s="29">
        <v>137.5</v>
      </c>
      <c r="M40" s="24">
        <v>0.72599999999999998</v>
      </c>
      <c r="N40" s="24">
        <v>30.56</v>
      </c>
      <c r="O40" s="24">
        <v>101.3</v>
      </c>
      <c r="P40" s="24">
        <v>9.6609999999999996</v>
      </c>
      <c r="Q40" s="111">
        <v>49.9072581</v>
      </c>
      <c r="R40" s="27">
        <v>6.82</v>
      </c>
      <c r="S40" s="30"/>
      <c r="T40" s="30"/>
      <c r="U40" s="29"/>
      <c r="V40" s="30"/>
      <c r="W40" s="30"/>
      <c r="X40" s="30"/>
    </row>
    <row r="41" spans="1:24">
      <c r="H41" s="24"/>
      <c r="I41" s="24"/>
      <c r="S41" s="30"/>
      <c r="T41" s="30"/>
      <c r="U41" s="29"/>
      <c r="V41" s="30"/>
      <c r="W41" s="30"/>
      <c r="X41" s="30"/>
    </row>
    <row r="42" spans="1:24">
      <c r="S42" s="30"/>
      <c r="T42" s="30"/>
      <c r="U42" s="29"/>
      <c r="V42" s="30"/>
      <c r="W42" s="30"/>
      <c r="X42" s="30"/>
    </row>
    <row r="43" spans="1:24">
      <c r="S43" s="30"/>
      <c r="T43" s="35"/>
      <c r="U43" s="29"/>
      <c r="V43" s="30"/>
      <c r="W43" s="30"/>
      <c r="X43" s="30"/>
    </row>
    <row r="44" spans="1:24">
      <c r="S44" s="30"/>
      <c r="T44" s="35"/>
      <c r="U44" s="29"/>
      <c r="V44" s="29"/>
      <c r="W44" s="29"/>
      <c r="X44" s="36"/>
    </row>
    <row r="45" spans="1:24">
      <c r="S45" s="30"/>
      <c r="T45" s="30"/>
      <c r="U45" s="29"/>
      <c r="V45" s="30"/>
      <c r="W45" s="30"/>
      <c r="X45" s="30"/>
    </row>
    <row r="46" spans="1:24">
      <c r="S46" s="30"/>
      <c r="T46" s="30"/>
      <c r="U46" s="29"/>
      <c r="V46" s="30"/>
      <c r="W46" s="30"/>
      <c r="X46" s="30"/>
    </row>
    <row r="47" spans="1:24">
      <c r="S47" s="30"/>
      <c r="T47" s="30"/>
      <c r="U47" s="32"/>
      <c r="V47" s="32"/>
      <c r="W47" s="32"/>
      <c r="X47" s="30"/>
    </row>
    <row r="48" spans="1:24">
      <c r="S48" s="30"/>
      <c r="T48" s="30"/>
      <c r="U48" s="29"/>
      <c r="V48" s="29"/>
      <c r="W48" s="29"/>
      <c r="X48" s="30"/>
    </row>
    <row r="49" spans="19:24">
      <c r="S49" s="30"/>
      <c r="T49" s="30"/>
      <c r="U49" s="29"/>
      <c r="V49" s="30"/>
      <c r="W49" s="30"/>
      <c r="X49" s="30"/>
    </row>
    <row r="50" spans="19:24">
      <c r="S50" s="30"/>
      <c r="T50" s="30"/>
      <c r="U50" s="29"/>
      <c r="V50" s="29"/>
      <c r="W50" s="29"/>
      <c r="X50" s="30"/>
    </row>
    <row r="51" spans="19:24">
      <c r="S51" s="30"/>
      <c r="T51" s="30"/>
      <c r="U51" s="29"/>
      <c r="V51" s="30"/>
      <c r="W51" s="30"/>
      <c r="X51" s="30"/>
    </row>
    <row r="52" spans="19:24">
      <c r="S52" s="30"/>
      <c r="T52" s="30"/>
      <c r="U52" s="29"/>
      <c r="V52" s="30"/>
      <c r="W52" s="30"/>
      <c r="X52" s="30"/>
    </row>
    <row r="53" spans="19:24">
      <c r="S53" s="30"/>
      <c r="T53" s="30"/>
      <c r="U53" s="29"/>
      <c r="V53" s="30"/>
      <c r="W53" s="30"/>
      <c r="X53" s="30"/>
    </row>
    <row r="54" spans="19:24">
      <c r="S54" s="30"/>
      <c r="T54" s="30"/>
      <c r="U54" s="29"/>
      <c r="V54" s="30"/>
      <c r="W54" s="30"/>
      <c r="X54" s="30"/>
    </row>
    <row r="55" spans="19:24">
      <c r="S55" s="30"/>
      <c r="T55" s="30"/>
      <c r="U55" s="29"/>
      <c r="V55" s="30"/>
      <c r="W55" s="30"/>
      <c r="X55" s="30"/>
    </row>
    <row r="56" spans="19:24">
      <c r="S56" s="30"/>
      <c r="T56" s="30"/>
      <c r="U56" s="29"/>
      <c r="V56" s="30"/>
      <c r="W56" s="30"/>
      <c r="X56" s="30"/>
    </row>
    <row r="57" spans="19:24">
      <c r="S57" s="30"/>
      <c r="T57" s="30"/>
      <c r="U57" s="29"/>
      <c r="V57" s="30"/>
      <c r="W57" s="30"/>
      <c r="X57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Holuhraun sample list </vt:lpstr>
      <vt:lpstr>Laki Sample list</vt:lpstr>
      <vt:lpstr>Holu EMPA bubble data</vt:lpstr>
      <vt:lpstr>Laki EMPA bubble data</vt:lpstr>
      <vt:lpstr>Holu Majors</vt:lpstr>
      <vt:lpstr>Holuhraun Traces</vt:lpstr>
      <vt:lpstr>Laki Majors</vt:lpstr>
      <vt:lpstr>Laki Traces</vt:lpstr>
      <vt:lpstr>Holuhraun isotopes</vt:lpstr>
      <vt:lpstr>Isotope standards</vt:lpstr>
      <vt:lpstr>Laki isotopes</vt:lpstr>
      <vt:lpstr>Sulfides Tri plot</vt:lpstr>
      <vt:lpstr>Zn Caltech Plot</vt:lpstr>
      <vt:lpstr>Cu Caltech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Catherine Rachael Gallagher</cp:lastModifiedBy>
  <dcterms:created xsi:type="dcterms:W3CDTF">2020-08-20T15:42:16Z</dcterms:created>
  <dcterms:modified xsi:type="dcterms:W3CDTF">2022-05-23T15:37:55Z</dcterms:modified>
</cp:coreProperties>
</file>